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Контингент НОБД" sheetId="1" r:id="rId1"/>
  </sheets>
  <calcPr calcId="125725"/>
</workbook>
</file>

<file path=xl/calcChain.xml><?xml version="1.0" encoding="utf-8"?>
<calcChain xmlns="http://schemas.openxmlformats.org/spreadsheetml/2006/main">
  <c r="D102" i="1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<sst xmlns="http://schemas.openxmlformats.org/spreadsheetml/2006/main" count="709" uniqueCount="305">
  <si>
    <t>Контингент EI</t>
  </si>
  <si>
    <t>Контингент ID</t>
  </si>
  <si>
    <t>ЖСН</t>
  </si>
  <si>
    <t>Жөні</t>
  </si>
  <si>
    <t>Аты</t>
  </si>
  <si>
    <t>Әкесінің аты</t>
  </si>
  <si>
    <t>Туған күні</t>
  </si>
  <si>
    <t>АСКАР</t>
  </si>
  <si>
    <t>АЛУА</t>
  </si>
  <si>
    <t>ЕРКЕБУЛАНҚЫЗЫ</t>
  </si>
  <si>
    <t>БЕГАЛЫ</t>
  </si>
  <si>
    <t>ЛУНАРА</t>
  </si>
  <si>
    <t>НҰРБОЛҚЫЗЫ</t>
  </si>
  <si>
    <t>МӘЛІК</t>
  </si>
  <si>
    <t>ИМАНҒАЛИ</t>
  </si>
  <si>
    <t>НҰРҒАЛИҰЛЫ</t>
  </si>
  <si>
    <t>НУРЛЫБЕК</t>
  </si>
  <si>
    <t>НУРЛЫКЕРЕЙ</t>
  </si>
  <si>
    <t>РУСЛАНҰЛЫ</t>
  </si>
  <si>
    <t>ТАНСЫҚ</t>
  </si>
  <si>
    <t>ҚАЙСАР</t>
  </si>
  <si>
    <t>КАЙРАТҰЛЫ</t>
  </si>
  <si>
    <t>ЕРАЛХАН</t>
  </si>
  <si>
    <t>ІНЖУ</t>
  </si>
  <si>
    <t>БАКДАУЛЕТҚЫЗЫ</t>
  </si>
  <si>
    <t>ӘБІЛҒАЗЫ</t>
  </si>
  <si>
    <t>РАУАН</t>
  </si>
  <si>
    <t>НҰРДӘУЛЕТҰЛЫ</t>
  </si>
  <si>
    <t>ТОЛЕНДІ</t>
  </si>
  <si>
    <t>СЫРЫМ</t>
  </si>
  <si>
    <t>ЕРЖИГИТҰЛЫ</t>
  </si>
  <si>
    <t>САТЫБАЛДЫ</t>
  </si>
  <si>
    <t>ЖАНЕЛЬ</t>
  </si>
  <si>
    <t>ГАЛЫМБЕКҚЫЗЫ</t>
  </si>
  <si>
    <t>ПЕРНЕБАЙ</t>
  </si>
  <si>
    <t>БАҚДӘУЛЕТ</t>
  </si>
  <si>
    <t>ТАЛҒАТҰЛЫ</t>
  </si>
  <si>
    <t>ӨСТЕМІР</t>
  </si>
  <si>
    <t>БЕЙБАРЫС</t>
  </si>
  <si>
    <t>ҚҰМАРБЕКҰЛЫ</t>
  </si>
  <si>
    <t>АМАНТАЙ</t>
  </si>
  <si>
    <t>АЯЛА</t>
  </si>
  <si>
    <t>НУРБАЗАРҚЫЗЫ</t>
  </si>
  <si>
    <t>ИСАҚ</t>
  </si>
  <si>
    <t>МАДИНА</t>
  </si>
  <si>
    <t>АБЛАЙХАНҚЫЗЫ</t>
  </si>
  <si>
    <t>АБДИСАТТАР</t>
  </si>
  <si>
    <t>ҚҰРАЛ</t>
  </si>
  <si>
    <t>АНАРБАЙҰЛЫ</t>
  </si>
  <si>
    <t>ЕРЛАН</t>
  </si>
  <si>
    <t>ДАНИЯЛ</t>
  </si>
  <si>
    <t>ТӨРЕХАНҰЛЫ</t>
  </si>
  <si>
    <t>АБСЕТ</t>
  </si>
  <si>
    <t>НҰРИСЛАМ</t>
  </si>
  <si>
    <t>ДАРХАНҰЛЫ</t>
  </si>
  <si>
    <t>МАМЫР</t>
  </si>
  <si>
    <t>АҢСАР</t>
  </si>
  <si>
    <t>СЕЙФУЛЛИНҰЛЫ</t>
  </si>
  <si>
    <t>ҚУАНДЫҚ</t>
  </si>
  <si>
    <t>НҰРБАҚЫТ</t>
  </si>
  <si>
    <t>САГЫНГАЛИҰЛЫ</t>
  </si>
  <si>
    <t>ХУСАН</t>
  </si>
  <si>
    <t>КӘУСАР</t>
  </si>
  <si>
    <t>НУРСУЛТАНҚЫЗЫ</t>
  </si>
  <si>
    <t>АБДИХАИМ</t>
  </si>
  <si>
    <t>БАЯЗИТ</t>
  </si>
  <si>
    <t>МУСАБЕКҰЛЫ</t>
  </si>
  <si>
    <t>БЕКБОСЫН</t>
  </si>
  <si>
    <t>ЕРНҰР</t>
  </si>
  <si>
    <t>МУРАТБЕКҰЛЫ</t>
  </si>
  <si>
    <t>СЕИТ</t>
  </si>
  <si>
    <t>АМИНА</t>
  </si>
  <si>
    <t>ИБРАЙҚЫЗЫ</t>
  </si>
  <si>
    <t>МҰХТАР</t>
  </si>
  <si>
    <t>АЙЫМ</t>
  </si>
  <si>
    <t>МҰСАҚЫЗЫ</t>
  </si>
  <si>
    <t>ТУЗЕЛБАЙ</t>
  </si>
  <si>
    <t>АЛАУ</t>
  </si>
  <si>
    <t>ШЫНГЫСҚЫЗЫ</t>
  </si>
  <si>
    <t>ЕРДӘУЛЕТ</t>
  </si>
  <si>
    <t>ТАЛГАТҰЛЫ</t>
  </si>
  <si>
    <t>МАДЕН</t>
  </si>
  <si>
    <t>ДИДАРХАН</t>
  </si>
  <si>
    <t>БАУЫРЖАНҰЛЫ</t>
  </si>
  <si>
    <t>НҰРАСЫЛ</t>
  </si>
  <si>
    <t>НУРСУЛТАНҰЛЫ</t>
  </si>
  <si>
    <t>ТУЛЕНДІ</t>
  </si>
  <si>
    <t>ЕРБОЛАТҰЛЫ</t>
  </si>
  <si>
    <t>САТЫПАЛДЫ</t>
  </si>
  <si>
    <t>САМҒАР</t>
  </si>
  <si>
    <t>БЕКЖАНҰЛЫ</t>
  </si>
  <si>
    <t>ЕРАЛЫ</t>
  </si>
  <si>
    <t>НАРКЕНЖЕ</t>
  </si>
  <si>
    <t>МҰХИТҚЫЗЫ</t>
  </si>
  <si>
    <t>ТЕМІРБАЙ</t>
  </si>
  <si>
    <t>АЙБИКЕ</t>
  </si>
  <si>
    <t>НАУРЫЗБАЙҚЫЗЫ</t>
  </si>
  <si>
    <t>ӘБДІСАМАТ</t>
  </si>
  <si>
    <t>АЛДИЯР</t>
  </si>
  <si>
    <t>АЛМАСБЕКҰЛЫ</t>
  </si>
  <si>
    <t>ТОЛЫБАЙ</t>
  </si>
  <si>
    <t>АЙКӨРКЕМ</t>
  </si>
  <si>
    <t>ҚАЛАУБЕКҚЫЗЫ</t>
  </si>
  <si>
    <t>БЕРІКБАЙ</t>
  </si>
  <si>
    <t>САБЫРЖАН</t>
  </si>
  <si>
    <t>ДУЛАТҰЛЫ</t>
  </si>
  <si>
    <t>НУРБОЛАТҰЛЫ</t>
  </si>
  <si>
    <t>АРМАН</t>
  </si>
  <si>
    <t>САДЫБАЙ</t>
  </si>
  <si>
    <t>НҰРКЕЛДІ</t>
  </si>
  <si>
    <t>НУРЖАНҰЛЫ</t>
  </si>
  <si>
    <t>БІРЖАН</t>
  </si>
  <si>
    <t>МАРАЛ</t>
  </si>
  <si>
    <t>ТӘУКЕХАНҚЫЗЫ</t>
  </si>
  <si>
    <t>ТАЛАНТ</t>
  </si>
  <si>
    <t>АҚЕРКЕ</t>
  </si>
  <si>
    <t>ТАЛАПҚЫЗЫ</t>
  </si>
  <si>
    <t>БАҚБЕРДІ</t>
  </si>
  <si>
    <t>АСЫЛЖАН</t>
  </si>
  <si>
    <t>МЕИРЖАНҰЛЫ</t>
  </si>
  <si>
    <t>ӘБДУАХАП</t>
  </si>
  <si>
    <t>ГҮЛЗИЯ</t>
  </si>
  <si>
    <t>ЗИАТҚЫЗЫ</t>
  </si>
  <si>
    <t>СУГИРАЛИЕВА</t>
  </si>
  <si>
    <t>АЛИНА</t>
  </si>
  <si>
    <t>НҰРБОЛАТҰЛЫ</t>
  </si>
  <si>
    <t>АСЫЛ</t>
  </si>
  <si>
    <t>АЛЬБИНА</t>
  </si>
  <si>
    <t>АСКАРҚЫЗЫ</t>
  </si>
  <si>
    <t>ЕРКЕБАЙ</t>
  </si>
  <si>
    <t>АЗАМАТҚЫЗЫ</t>
  </si>
  <si>
    <t>ЖЫЛҚЫБАЙ</t>
  </si>
  <si>
    <t>АЙБЕК</t>
  </si>
  <si>
    <t>МАРАТҰЛЫ</t>
  </si>
  <si>
    <t>АМЫРХАН</t>
  </si>
  <si>
    <t>БЕКАСЫЛ</t>
  </si>
  <si>
    <t>АСИЛХАНҰЛЫ</t>
  </si>
  <si>
    <t>КОРЖАУБАЙ</t>
  </si>
  <si>
    <t>РАЯНА</t>
  </si>
  <si>
    <t>МАРАТҚЫЗЫ</t>
  </si>
  <si>
    <t>НАЗАРКҰЛ</t>
  </si>
  <si>
    <t>АЙЗЕРЕ</t>
  </si>
  <si>
    <t>СЕРІКБОЛҚЫЗЫ</t>
  </si>
  <si>
    <t>ЖАКЕН</t>
  </si>
  <si>
    <t>ЖҮРСІН</t>
  </si>
  <si>
    <t>АДИНА</t>
  </si>
  <si>
    <t>СЕРІКБАЙ</t>
  </si>
  <si>
    <t>ЕРАСЫЛ</t>
  </si>
  <si>
    <t>ЖОМАРТҰЛЫ</t>
  </si>
  <si>
    <t>ӘСІЛБЕК</t>
  </si>
  <si>
    <t>МАЙРА</t>
  </si>
  <si>
    <t>УРИСБАЙ</t>
  </si>
  <si>
    <t>ЕРЛИБАЙҚЫЗЫ</t>
  </si>
  <si>
    <t>КУАНДЫК</t>
  </si>
  <si>
    <t>АЛИНҰР</t>
  </si>
  <si>
    <t>БЕГЕЖАН</t>
  </si>
  <si>
    <t>ҒАЗИЗХАН</t>
  </si>
  <si>
    <t>НҰРТАЗАҰЛЫ</t>
  </si>
  <si>
    <t>АХМЕТ</t>
  </si>
  <si>
    <t>ТИМУРҚЫЗЫ</t>
  </si>
  <si>
    <t>ҚҰДАЙБЕРГЕН</t>
  </si>
  <si>
    <t>БАЛҚАДИША</t>
  </si>
  <si>
    <t>АРМАНҚЫЗЫ</t>
  </si>
  <si>
    <t>ЕЛИКБАЙ</t>
  </si>
  <si>
    <t>АЯУЛЫМ</t>
  </si>
  <si>
    <t>НУРЛАНҚЫЗЫ</t>
  </si>
  <si>
    <t>ТЕМИРБАЙ</t>
  </si>
  <si>
    <t>ӘЛИНҰР</t>
  </si>
  <si>
    <t>ЖАДИГЕРҰЛЫ</t>
  </si>
  <si>
    <t>АРАПБАЙ</t>
  </si>
  <si>
    <t>ӘБДІБЕКҚЫЗЫ</t>
  </si>
  <si>
    <t>БАЛТА</t>
  </si>
  <si>
    <t>БАҒЫМ</t>
  </si>
  <si>
    <t>ТАҢСЫҚБАЙҚЫЗЫ</t>
  </si>
  <si>
    <t>ШӘДІХАН</t>
  </si>
  <si>
    <t>НҰРЖАНҰЛЫ</t>
  </si>
  <si>
    <t>АБДИЖАППАР</t>
  </si>
  <si>
    <t>АЛМАТ</t>
  </si>
  <si>
    <t>ЖЕНИСҰЛЫ</t>
  </si>
  <si>
    <t>БУЛЕБАЙ</t>
  </si>
  <si>
    <t>ЗЕРЕ</t>
  </si>
  <si>
    <t>БАГДАУЛЕТҚЫЗЫ</t>
  </si>
  <si>
    <t>МЕРЕЙ</t>
  </si>
  <si>
    <t>ДУЛАТҚЫЗЫ</t>
  </si>
  <si>
    <t>ӘМІР</t>
  </si>
  <si>
    <t>ДӘУЛЕТ</t>
  </si>
  <si>
    <t>НҰРЛАНҰЛЫ</t>
  </si>
  <si>
    <t>НҰРЖАУ</t>
  </si>
  <si>
    <t>НҰРЗАТ</t>
  </si>
  <si>
    <t>ҒАЛЫМЖАНҰЛЫ</t>
  </si>
  <si>
    <t>МЫҚТЫБАЙ</t>
  </si>
  <si>
    <t>АЙБЕКҚЫЗЫ</t>
  </si>
  <si>
    <t>АЙЗА</t>
  </si>
  <si>
    <t>ЖУМАБЕКҚЫЗЫ</t>
  </si>
  <si>
    <t>ҚАМБАР</t>
  </si>
  <si>
    <t>НҰРБОЛАТҚЫЗЫ</t>
  </si>
  <si>
    <t>ДІНМҰХММЕД</t>
  </si>
  <si>
    <t>БАКДАУЛЕТҰЛЫ</t>
  </si>
  <si>
    <t>УБАЙДИЛЛА</t>
  </si>
  <si>
    <t>ДАУЛЕТҰЛЫ</t>
  </si>
  <si>
    <t>БАҚТЫБЕК</t>
  </si>
  <si>
    <t>МЕДИНА</t>
  </si>
  <si>
    <t>АЛМАСБЕКҚЫЗЫ</t>
  </si>
  <si>
    <t>НҰРМАХАНБЕТ</t>
  </si>
  <si>
    <t>АҚМЕЙІР</t>
  </si>
  <si>
    <t>ДАУЛЕТҚАЛИ</t>
  </si>
  <si>
    <t>ДАНИЯР</t>
  </si>
  <si>
    <t>АСЕЛ</t>
  </si>
  <si>
    <t>РАХЫМЖАНҚЫЗЫ</t>
  </si>
  <si>
    <t>АРУНА</t>
  </si>
  <si>
    <t>ҒАЛЫМЖАНҚЫЗЫ</t>
  </si>
  <si>
    <t>МАҒЖАН</t>
  </si>
  <si>
    <t>ТОРЕХАНҰЛЫ</t>
  </si>
  <si>
    <t>РАЙЫМБЕК</t>
  </si>
  <si>
    <t>БАҚЫТЖАН</t>
  </si>
  <si>
    <t>АБЗАЛҚЫЗЫ</t>
  </si>
  <si>
    <t>ХАБИБА</t>
  </si>
  <si>
    <t>ЕРСУЛТАНҚЫЗЫ</t>
  </si>
  <si>
    <t>УСКЕНБАЙ</t>
  </si>
  <si>
    <t>АДИЛЖАНҚЫЗЫ</t>
  </si>
  <si>
    <t>БЕКНҰР</t>
  </si>
  <si>
    <t>АБЫЛҒАЗЫ</t>
  </si>
  <si>
    <t>АЛИ</t>
  </si>
  <si>
    <t>СЕРІКҰЛЫ</t>
  </si>
  <si>
    <t>ЕЛАМАН</t>
  </si>
  <si>
    <t>БАГДАУЛЕТҰЛЫ</t>
  </si>
  <si>
    <t>БЕРИКБАЙ</t>
  </si>
  <si>
    <t>ДОСЖАН</t>
  </si>
  <si>
    <t>ГАЛЫМҰЛЫ</t>
  </si>
  <si>
    <t>СЕЙДАХАН</t>
  </si>
  <si>
    <t>ЕСИРКЕП</t>
  </si>
  <si>
    <t>ГҮЛСЕЗІМ</t>
  </si>
  <si>
    <t>НУРЛАН</t>
  </si>
  <si>
    <t>НҰРСАЯ</t>
  </si>
  <si>
    <t>КАСЫМХАНҚЫЗЫ</t>
  </si>
  <si>
    <t>УАЛИХАН</t>
  </si>
  <si>
    <t>ШЫҢҒЫСХАНҰЛЫ</t>
  </si>
  <si>
    <t>САНЖАР</t>
  </si>
  <si>
    <t>ТАУМАН</t>
  </si>
  <si>
    <t>АЗАМАТҰЛЫ</t>
  </si>
  <si>
    <t>ТАЛҒАТ</t>
  </si>
  <si>
    <t>ЕРКЕНАЗ</t>
  </si>
  <si>
    <t>БАҚБЕРГЕНҚЫЗЫ</t>
  </si>
  <si>
    <t>ДОСАЛИ</t>
  </si>
  <si>
    <t>АЙСҰЛТАН</t>
  </si>
  <si>
    <t>БОЛАТҰЛЫ</t>
  </si>
  <si>
    <t>НУРЖАУ</t>
  </si>
  <si>
    <t>АЙСЕЗІМ</t>
  </si>
  <si>
    <t>ҒАБИТҚЫЗЫ</t>
  </si>
  <si>
    <t>АБДИГАФАР</t>
  </si>
  <si>
    <t>МИРАС</t>
  </si>
  <si>
    <t>МҰСТАФАҰЛЫ</t>
  </si>
  <si>
    <t>НҰРАХМЕТ</t>
  </si>
  <si>
    <t>АСҚАР</t>
  </si>
  <si>
    <t>МЕЙІРІМ</t>
  </si>
  <si>
    <t>МЕЙРБЕКҚЫЗЫ</t>
  </si>
  <si>
    <t>УМИРСЕРИК</t>
  </si>
  <si>
    <t>ДОСУЛАНҰЛЫ</t>
  </si>
  <si>
    <t>"Жігерген" бөбекжай балабақшасы НОБД  қаңтар айы</t>
  </si>
  <si>
    <t>Келген күні [267]</t>
  </si>
  <si>
    <t>Топтың атауы [5789]</t>
  </si>
  <si>
    <t>Топ [5647]</t>
  </si>
  <si>
    <t>Оқыту тілі [209]</t>
  </si>
  <si>
    <t>2018-09-03T00:00:00</t>
  </si>
  <si>
    <t>Балапан</t>
  </si>
  <si>
    <t>ересек жас – 4 жастан бастап (ересек топ)</t>
  </si>
  <si>
    <t>қазақ</t>
  </si>
  <si>
    <t>2019-09-02T00:00:00</t>
  </si>
  <si>
    <t>2019-08-02T00:00:00</t>
  </si>
  <si>
    <t>2019-08-28T00:00:00</t>
  </si>
  <si>
    <t>2019-09-04T00:00:00</t>
  </si>
  <si>
    <t>Бәйшешек</t>
  </si>
  <si>
    <t>орта жас – 3 жастан бастап (ортаңғы топ)</t>
  </si>
  <si>
    <t>2019-09-05T00:00:00</t>
  </si>
  <si>
    <t>2019-02-18T00:00:00</t>
  </si>
  <si>
    <t>2020-01-09T00:00:00</t>
  </si>
  <si>
    <t>2020-09-08T00:00:00</t>
  </si>
  <si>
    <t>Жұлдыздар</t>
  </si>
  <si>
    <t>кіші жас – 2 жастан бастап (кіші топ)</t>
  </si>
  <si>
    <t>2020-09-07T00:00:00</t>
  </si>
  <si>
    <t>2020-09-03T00:00:00</t>
  </si>
  <si>
    <t>2020-09-09T00:00:00</t>
  </si>
  <si>
    <t>2020-09-01T00:00:00</t>
  </si>
  <si>
    <t>2020-09-17T00:00:00</t>
  </si>
  <si>
    <t>2019-11-15T00:00:00</t>
  </si>
  <si>
    <t>2020-01-13T00:00:00</t>
  </si>
  <si>
    <t>2021-09-17T00:00:00</t>
  </si>
  <si>
    <t>2021-09-16T00:00:00</t>
  </si>
  <si>
    <t>2021-09-20T00:00:00</t>
  </si>
  <si>
    <t>Ботақан</t>
  </si>
  <si>
    <t>ерте жас – 1 жастан бастап (ерте жас тобы)</t>
  </si>
  <si>
    <t>2021-09-22T00:00:00</t>
  </si>
  <si>
    <t>2021-08-31T00:00:00</t>
  </si>
  <si>
    <t>2021-02-01T00:00:00</t>
  </si>
  <si>
    <t>2019-12-03T00:00:00</t>
  </si>
  <si>
    <t>2020-01-14T00:00:00</t>
  </si>
  <si>
    <t>2019-11-12T00:00:00</t>
  </si>
  <si>
    <t>2020-09-06T00:00:00</t>
  </si>
  <si>
    <t>2020-09-02T00:00:00</t>
  </si>
  <si>
    <t>2021-09-15T00:00:00</t>
  </si>
  <si>
    <t>2021-11-02T00:00:00</t>
  </si>
  <si>
    <t>2022-01-14T00:00:00</t>
  </si>
  <si>
    <t>2022-01-13T00:00:00</t>
  </si>
  <si>
    <t>Балабақша меңгерушісі: _____________Г.Омаркулова</t>
  </si>
  <si>
    <t>№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</si>
</sst>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10" xfId="0" applyBorder="1"/>
    <xf numFmtId="0" fontId="18" fillId="0" borderId="0" xfId="0" applyFont="1"/>
    <xf numFmtId="0" fontId="19" fillId="0" borderId="0" xfId="0" applyFont="1"/>
    <xf numFmtId="0" fontId="18" fillId="0" borderId="10" xfId="0" applyFont="1" applyBorder="1"/>
    <xf numFmtId="14" fontId="18" fillId="0" borderId="10" xfId="0" applyNumberFormat="1" applyFont="1" applyBorder="1"/>
    <xf numFmtId="0" fontId="19" fillId="0" borderId="10" xfId="0" applyFont="1" applyBorder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6"/>
  <sheetViews>
    <sheetView tabSelected="1" workbookViewId="0">
      <selection activeCell="K6" sqref="K6"/>
    </sheetView>
  </sheetViews>
  <sheetFormatPr defaultRowHeight="15"/>
  <cols>
    <col min="1" max="1" width="4.28515625" customWidth="1"/>
    <col min="2" max="2" width="8.5703125" customWidth="1"/>
    <col min="3" max="3" width="8.7109375" customWidth="1"/>
    <col min="4" max="4" width="11.85546875" customWidth="1"/>
    <col min="5" max="5" width="14.140625" customWidth="1"/>
    <col min="6" max="6" width="12.42578125" customWidth="1"/>
    <col min="7" max="7" width="17.7109375" customWidth="1"/>
    <col min="8" max="9" width="9.85546875" customWidth="1"/>
    <col min="11" max="11" width="9.7109375" customWidth="1"/>
    <col min="12" max="12" width="5.140625" customWidth="1"/>
  </cols>
  <sheetData>
    <row r="1" spans="1:12" ht="25.5" customHeight="1">
      <c r="A1" s="2"/>
      <c r="B1" s="2"/>
      <c r="C1" s="2"/>
      <c r="D1" s="3" t="s">
        <v>258</v>
      </c>
      <c r="E1" s="3"/>
      <c r="F1" s="3"/>
      <c r="G1" s="3"/>
      <c r="H1" s="2"/>
      <c r="I1" s="2"/>
      <c r="J1" s="2"/>
      <c r="K1" s="2"/>
      <c r="L1" s="1"/>
    </row>
    <row r="2" spans="1:12" ht="18" customHeight="1">
      <c r="A2" s="1" t="s">
        <v>304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259</v>
      </c>
      <c r="J2" s="6" t="s">
        <v>260</v>
      </c>
      <c r="K2" s="6" t="s">
        <v>261</v>
      </c>
      <c r="L2" s="6" t="s">
        <v>262</v>
      </c>
    </row>
    <row r="3" spans="1:12" ht="12.75" customHeight="1">
      <c r="A3" s="1">
        <v>1</v>
      </c>
      <c r="B3" s="4">
        <v>9274881</v>
      </c>
      <c r="C3" s="4">
        <v>6798896</v>
      </c>
      <c r="D3" s="4" t="str">
        <f>"170707601586"</f>
        <v>170707601586</v>
      </c>
      <c r="E3" s="4" t="s">
        <v>7</v>
      </c>
      <c r="F3" s="4" t="s">
        <v>8</v>
      </c>
      <c r="G3" s="4" t="s">
        <v>9</v>
      </c>
      <c r="H3" s="5">
        <v>42923</v>
      </c>
      <c r="I3" s="4" t="s">
        <v>263</v>
      </c>
      <c r="J3" s="4" t="s">
        <v>264</v>
      </c>
      <c r="K3" s="4" t="s">
        <v>265</v>
      </c>
      <c r="L3" s="4" t="s">
        <v>266</v>
      </c>
    </row>
    <row r="4" spans="1:12" ht="12.75" customHeight="1">
      <c r="A4" s="1">
        <v>2</v>
      </c>
      <c r="B4" s="4">
        <v>9274988</v>
      </c>
      <c r="C4" s="4">
        <v>6798975</v>
      </c>
      <c r="D4" s="4" t="str">
        <f>"170213600873"</f>
        <v>170213600873</v>
      </c>
      <c r="E4" s="4" t="s">
        <v>10</v>
      </c>
      <c r="F4" s="4" t="s">
        <v>11</v>
      </c>
      <c r="G4" s="4" t="s">
        <v>12</v>
      </c>
      <c r="H4" s="5">
        <v>42779</v>
      </c>
      <c r="I4" s="4" t="s">
        <v>263</v>
      </c>
      <c r="J4" s="4" t="s">
        <v>264</v>
      </c>
      <c r="K4" s="4" t="s">
        <v>265</v>
      </c>
      <c r="L4" s="4" t="s">
        <v>266</v>
      </c>
    </row>
    <row r="5" spans="1:12" ht="13.5" customHeight="1">
      <c r="A5" s="1">
        <v>3</v>
      </c>
      <c r="B5" s="4">
        <v>9275158</v>
      </c>
      <c r="C5" s="4">
        <v>6799092</v>
      </c>
      <c r="D5" s="4" t="str">
        <f>"170115500913"</f>
        <v>170115500913</v>
      </c>
      <c r="E5" s="4" t="s">
        <v>13</v>
      </c>
      <c r="F5" s="4" t="s">
        <v>14</v>
      </c>
      <c r="G5" s="4" t="s">
        <v>15</v>
      </c>
      <c r="H5" s="5">
        <v>42750</v>
      </c>
      <c r="I5" s="4" t="s">
        <v>263</v>
      </c>
      <c r="J5" s="4" t="s">
        <v>264</v>
      </c>
      <c r="K5" s="4" t="s">
        <v>265</v>
      </c>
      <c r="L5" s="4" t="s">
        <v>266</v>
      </c>
    </row>
    <row r="6" spans="1:12" ht="14.25" customHeight="1">
      <c r="A6" s="1">
        <v>4</v>
      </c>
      <c r="B6" s="4">
        <v>9275212</v>
      </c>
      <c r="C6" s="4">
        <v>6799136</v>
      </c>
      <c r="D6" s="4" t="str">
        <f>"161101500571"</f>
        <v>161101500571</v>
      </c>
      <c r="E6" s="4" t="s">
        <v>16</v>
      </c>
      <c r="F6" s="4" t="s">
        <v>17</v>
      </c>
      <c r="G6" s="4" t="s">
        <v>18</v>
      </c>
      <c r="H6" s="5">
        <v>42675</v>
      </c>
      <c r="I6" s="4" t="s">
        <v>263</v>
      </c>
      <c r="J6" s="4" t="s">
        <v>264</v>
      </c>
      <c r="K6" s="4" t="s">
        <v>265</v>
      </c>
      <c r="L6" s="4" t="s">
        <v>266</v>
      </c>
    </row>
    <row r="7" spans="1:12" ht="13.5" customHeight="1">
      <c r="A7" s="1">
        <v>5</v>
      </c>
      <c r="B7" s="4">
        <v>13582802</v>
      </c>
      <c r="C7" s="4">
        <v>9054577</v>
      </c>
      <c r="D7" s="4" t="str">
        <f>"171029501273"</f>
        <v>171029501273</v>
      </c>
      <c r="E7" s="4" t="s">
        <v>19</v>
      </c>
      <c r="F7" s="4" t="s">
        <v>20</v>
      </c>
      <c r="G7" s="4" t="s">
        <v>21</v>
      </c>
      <c r="H7" s="5">
        <v>43037</v>
      </c>
      <c r="I7" s="4" t="s">
        <v>267</v>
      </c>
      <c r="J7" s="4" t="s">
        <v>264</v>
      </c>
      <c r="K7" s="4" t="s">
        <v>265</v>
      </c>
      <c r="L7" s="4" t="s">
        <v>266</v>
      </c>
    </row>
    <row r="8" spans="1:12" ht="12.75" customHeight="1">
      <c r="A8" s="1">
        <v>6</v>
      </c>
      <c r="B8" s="4">
        <v>13583035</v>
      </c>
      <c r="C8" s="4">
        <v>9054651</v>
      </c>
      <c r="D8" s="4" t="str">
        <f>"170807600783"</f>
        <v>170807600783</v>
      </c>
      <c r="E8" s="4" t="s">
        <v>22</v>
      </c>
      <c r="F8" s="4" t="s">
        <v>23</v>
      </c>
      <c r="G8" s="4" t="s">
        <v>24</v>
      </c>
      <c r="H8" s="5">
        <v>42954</v>
      </c>
      <c r="I8" s="4" t="s">
        <v>268</v>
      </c>
      <c r="J8" s="4" t="s">
        <v>264</v>
      </c>
      <c r="K8" s="4" t="s">
        <v>265</v>
      </c>
      <c r="L8" s="4" t="s">
        <v>266</v>
      </c>
    </row>
    <row r="9" spans="1:12" ht="13.5" customHeight="1">
      <c r="A9" s="1">
        <v>7</v>
      </c>
      <c r="B9" s="4">
        <v>13583494</v>
      </c>
      <c r="C9" s="4">
        <v>9054803</v>
      </c>
      <c r="D9" s="4" t="str">
        <f>"170728500527"</f>
        <v>170728500527</v>
      </c>
      <c r="E9" s="4" t="s">
        <v>25</v>
      </c>
      <c r="F9" s="4" t="s">
        <v>26</v>
      </c>
      <c r="G9" s="4" t="s">
        <v>27</v>
      </c>
      <c r="H9" s="5">
        <v>42944</v>
      </c>
      <c r="I9" s="4" t="s">
        <v>269</v>
      </c>
      <c r="J9" s="4" t="s">
        <v>264</v>
      </c>
      <c r="K9" s="4" t="s">
        <v>265</v>
      </c>
      <c r="L9" s="4" t="s">
        <v>266</v>
      </c>
    </row>
    <row r="10" spans="1:12" ht="14.25" customHeight="1">
      <c r="A10" s="1">
        <v>8</v>
      </c>
      <c r="B10" s="4">
        <v>13583706</v>
      </c>
      <c r="C10" s="4">
        <v>9054866</v>
      </c>
      <c r="D10" s="4" t="str">
        <f>"170922501651"</f>
        <v>170922501651</v>
      </c>
      <c r="E10" s="4" t="s">
        <v>28</v>
      </c>
      <c r="F10" s="4" t="s">
        <v>29</v>
      </c>
      <c r="G10" s="4" t="s">
        <v>30</v>
      </c>
      <c r="H10" s="5">
        <v>43000</v>
      </c>
      <c r="I10" s="4" t="s">
        <v>267</v>
      </c>
      <c r="J10" s="4" t="s">
        <v>264</v>
      </c>
      <c r="K10" s="4" t="s">
        <v>265</v>
      </c>
      <c r="L10" s="4" t="s">
        <v>266</v>
      </c>
    </row>
    <row r="11" spans="1:12" ht="13.5" customHeight="1">
      <c r="A11" s="1">
        <v>9</v>
      </c>
      <c r="B11" s="4">
        <v>13583909</v>
      </c>
      <c r="C11" s="4">
        <v>9054924</v>
      </c>
      <c r="D11" s="4" t="str">
        <f>"170908602005"</f>
        <v>170908602005</v>
      </c>
      <c r="E11" s="4" t="s">
        <v>31</v>
      </c>
      <c r="F11" s="4" t="s">
        <v>32</v>
      </c>
      <c r="G11" s="4" t="s">
        <v>33</v>
      </c>
      <c r="H11" s="5">
        <v>42986</v>
      </c>
      <c r="I11" s="4" t="s">
        <v>270</v>
      </c>
      <c r="J11" s="4" t="s">
        <v>264</v>
      </c>
      <c r="K11" s="4" t="s">
        <v>265</v>
      </c>
      <c r="L11" s="4" t="s">
        <v>266</v>
      </c>
    </row>
    <row r="12" spans="1:12" ht="15.75" customHeight="1">
      <c r="A12" s="1">
        <v>10</v>
      </c>
      <c r="B12" s="4">
        <v>13584034</v>
      </c>
      <c r="C12" s="4">
        <v>9054963</v>
      </c>
      <c r="D12" s="4" t="str">
        <f>"170921500707"</f>
        <v>170921500707</v>
      </c>
      <c r="E12" s="4" t="s">
        <v>34</v>
      </c>
      <c r="F12" s="4" t="s">
        <v>35</v>
      </c>
      <c r="G12" s="4" t="s">
        <v>36</v>
      </c>
      <c r="H12" s="5">
        <v>42999</v>
      </c>
      <c r="I12" s="4" t="s">
        <v>267</v>
      </c>
      <c r="J12" s="4" t="s">
        <v>264</v>
      </c>
      <c r="K12" s="4" t="s">
        <v>265</v>
      </c>
      <c r="L12" s="4" t="s">
        <v>266</v>
      </c>
    </row>
    <row r="13" spans="1:12" ht="14.25" customHeight="1">
      <c r="A13" s="1">
        <v>11</v>
      </c>
      <c r="B13" s="4">
        <v>13584197</v>
      </c>
      <c r="C13" s="4">
        <v>9055015</v>
      </c>
      <c r="D13" s="4" t="str">
        <f>"171021500182"</f>
        <v>171021500182</v>
      </c>
      <c r="E13" s="4" t="s">
        <v>37</v>
      </c>
      <c r="F13" s="4" t="s">
        <v>38</v>
      </c>
      <c r="G13" s="4" t="s">
        <v>39</v>
      </c>
      <c r="H13" s="5">
        <v>43029</v>
      </c>
      <c r="I13" s="4" t="s">
        <v>270</v>
      </c>
      <c r="J13" s="4" t="s">
        <v>264</v>
      </c>
      <c r="K13" s="4" t="s">
        <v>265</v>
      </c>
      <c r="L13" s="4" t="s">
        <v>266</v>
      </c>
    </row>
    <row r="14" spans="1:12" ht="15.75" customHeight="1">
      <c r="A14" s="1">
        <v>12</v>
      </c>
      <c r="B14" s="4">
        <v>13584346</v>
      </c>
      <c r="C14" s="4">
        <v>9055068</v>
      </c>
      <c r="D14" s="4" t="str">
        <f>"171110601231"</f>
        <v>171110601231</v>
      </c>
      <c r="E14" s="4" t="s">
        <v>40</v>
      </c>
      <c r="F14" s="4" t="s">
        <v>41</v>
      </c>
      <c r="G14" s="4" t="s">
        <v>42</v>
      </c>
      <c r="H14" s="5">
        <v>43049</v>
      </c>
      <c r="I14" s="4" t="s">
        <v>269</v>
      </c>
      <c r="J14" s="4" t="s">
        <v>271</v>
      </c>
      <c r="K14" s="4" t="s">
        <v>272</v>
      </c>
      <c r="L14" s="4" t="s">
        <v>266</v>
      </c>
    </row>
    <row r="15" spans="1:12">
      <c r="A15" s="1">
        <v>13</v>
      </c>
      <c r="B15" s="4">
        <v>13586689</v>
      </c>
      <c r="C15" s="4">
        <v>9055849</v>
      </c>
      <c r="D15" s="4" t="str">
        <f>"170810605730"</f>
        <v>170810605730</v>
      </c>
      <c r="E15" s="4" t="s">
        <v>43</v>
      </c>
      <c r="F15" s="4" t="s">
        <v>44</v>
      </c>
      <c r="G15" s="4" t="s">
        <v>45</v>
      </c>
      <c r="H15" s="5">
        <v>42957</v>
      </c>
      <c r="I15" s="4" t="s">
        <v>270</v>
      </c>
      <c r="J15" s="4" t="s">
        <v>264</v>
      </c>
      <c r="K15" s="4" t="s">
        <v>265</v>
      </c>
      <c r="L15" s="4" t="s">
        <v>266</v>
      </c>
    </row>
    <row r="16" spans="1:12">
      <c r="A16" s="1">
        <v>14</v>
      </c>
      <c r="B16" s="4">
        <v>13586806</v>
      </c>
      <c r="C16" s="4">
        <v>9055897</v>
      </c>
      <c r="D16" s="4" t="str">
        <f>"170909501581"</f>
        <v>170909501581</v>
      </c>
      <c r="E16" s="4" t="s">
        <v>46</v>
      </c>
      <c r="F16" s="4" t="s">
        <v>47</v>
      </c>
      <c r="G16" s="4" t="s">
        <v>48</v>
      </c>
      <c r="H16" s="5">
        <v>42987</v>
      </c>
      <c r="I16" s="4" t="s">
        <v>270</v>
      </c>
      <c r="J16" s="4" t="s">
        <v>264</v>
      </c>
      <c r="K16" s="4" t="s">
        <v>265</v>
      </c>
      <c r="L16" s="4" t="s">
        <v>266</v>
      </c>
    </row>
    <row r="17" spans="1:12" ht="14.25" customHeight="1">
      <c r="A17" s="1">
        <v>15</v>
      </c>
      <c r="B17" s="4">
        <v>13595498</v>
      </c>
      <c r="C17" s="4">
        <v>9058906</v>
      </c>
      <c r="D17" s="4" t="str">
        <f>"170906501753"</f>
        <v>170906501753</v>
      </c>
      <c r="E17" s="4" t="s">
        <v>49</v>
      </c>
      <c r="F17" s="4" t="s">
        <v>50</v>
      </c>
      <c r="G17" s="4" t="s">
        <v>51</v>
      </c>
      <c r="H17" s="5">
        <v>42984</v>
      </c>
      <c r="I17" s="4" t="s">
        <v>273</v>
      </c>
      <c r="J17" s="4" t="s">
        <v>264</v>
      </c>
      <c r="K17" s="4" t="s">
        <v>265</v>
      </c>
      <c r="L17" s="4" t="s">
        <v>266</v>
      </c>
    </row>
    <row r="18" spans="1:12" ht="14.25" customHeight="1">
      <c r="A18" s="1">
        <v>16</v>
      </c>
      <c r="B18" s="4">
        <v>13595621</v>
      </c>
      <c r="C18" s="4">
        <v>9058940</v>
      </c>
      <c r="D18" s="4" t="str">
        <f>"171114501156"</f>
        <v>171114501156</v>
      </c>
      <c r="E18" s="4" t="s">
        <v>52</v>
      </c>
      <c r="F18" s="4" t="s">
        <v>53</v>
      </c>
      <c r="G18" s="4" t="s">
        <v>54</v>
      </c>
      <c r="H18" s="5">
        <v>43053</v>
      </c>
      <c r="I18" s="4" t="s">
        <v>270</v>
      </c>
      <c r="J18" s="4" t="s">
        <v>271</v>
      </c>
      <c r="K18" s="4" t="s">
        <v>272</v>
      </c>
      <c r="L18" s="4" t="s">
        <v>266</v>
      </c>
    </row>
    <row r="19" spans="1:12">
      <c r="A19" s="1">
        <v>17</v>
      </c>
      <c r="B19" s="4">
        <v>13595822</v>
      </c>
      <c r="C19" s="4">
        <v>9059011</v>
      </c>
      <c r="D19" s="4" t="str">
        <f>"170828502946"</f>
        <v>170828502946</v>
      </c>
      <c r="E19" s="4" t="s">
        <v>55</v>
      </c>
      <c r="F19" s="4" t="s">
        <v>56</v>
      </c>
      <c r="G19" s="4" t="s">
        <v>57</v>
      </c>
      <c r="H19" s="5">
        <v>42975</v>
      </c>
      <c r="I19" s="4" t="s">
        <v>270</v>
      </c>
      <c r="J19" s="4" t="s">
        <v>264</v>
      </c>
      <c r="K19" s="4" t="s">
        <v>265</v>
      </c>
      <c r="L19" s="4" t="s">
        <v>266</v>
      </c>
    </row>
    <row r="20" spans="1:12">
      <c r="A20" s="1">
        <v>18</v>
      </c>
      <c r="B20" s="4">
        <v>13596067</v>
      </c>
      <c r="C20" s="4">
        <v>9059095</v>
      </c>
      <c r="D20" s="4" t="str">
        <f>"170826501828"</f>
        <v>170826501828</v>
      </c>
      <c r="E20" s="4" t="s">
        <v>58</v>
      </c>
      <c r="F20" s="4" t="s">
        <v>59</v>
      </c>
      <c r="G20" s="4" t="s">
        <v>60</v>
      </c>
      <c r="H20" s="5">
        <v>42973</v>
      </c>
      <c r="I20" s="4" t="s">
        <v>270</v>
      </c>
      <c r="J20" s="4" t="s">
        <v>264</v>
      </c>
      <c r="K20" s="4" t="s">
        <v>265</v>
      </c>
      <c r="L20" s="4" t="s">
        <v>266</v>
      </c>
    </row>
    <row r="21" spans="1:12" ht="14.25" customHeight="1">
      <c r="A21" s="1">
        <v>19</v>
      </c>
      <c r="B21" s="4">
        <v>13596175</v>
      </c>
      <c r="C21" s="4">
        <v>9059126</v>
      </c>
      <c r="D21" s="4" t="str">
        <f>"171128600297"</f>
        <v>171128600297</v>
      </c>
      <c r="E21" s="4" t="s">
        <v>61</v>
      </c>
      <c r="F21" s="4" t="s">
        <v>62</v>
      </c>
      <c r="G21" s="4" t="s">
        <v>63</v>
      </c>
      <c r="H21" s="5">
        <v>43067</v>
      </c>
      <c r="I21" s="4" t="s">
        <v>267</v>
      </c>
      <c r="J21" s="4" t="s">
        <v>271</v>
      </c>
      <c r="K21" s="4" t="s">
        <v>272</v>
      </c>
      <c r="L21" s="4" t="s">
        <v>266</v>
      </c>
    </row>
    <row r="22" spans="1:12">
      <c r="A22" s="1">
        <v>20</v>
      </c>
      <c r="B22" s="4">
        <v>13598662</v>
      </c>
      <c r="C22" s="4">
        <v>9059931</v>
      </c>
      <c r="D22" s="4" t="str">
        <f>"170414501937"</f>
        <v>170414501937</v>
      </c>
      <c r="E22" s="4" t="s">
        <v>64</v>
      </c>
      <c r="F22" s="4" t="s">
        <v>65</v>
      </c>
      <c r="G22" s="4" t="s">
        <v>66</v>
      </c>
      <c r="H22" s="5">
        <v>42839</v>
      </c>
      <c r="I22" s="4" t="s">
        <v>274</v>
      </c>
      <c r="J22" s="4" t="s">
        <v>264</v>
      </c>
      <c r="K22" s="4" t="s">
        <v>265</v>
      </c>
      <c r="L22" s="4" t="s">
        <v>266</v>
      </c>
    </row>
    <row r="23" spans="1:12" ht="13.5" customHeight="1">
      <c r="A23" s="1">
        <v>21</v>
      </c>
      <c r="B23" s="4">
        <v>13600209</v>
      </c>
      <c r="C23" s="4">
        <v>9060486</v>
      </c>
      <c r="D23" s="4" t="str">
        <f>"170406503177"</f>
        <v>170406503177</v>
      </c>
      <c r="E23" s="4" t="s">
        <v>67</v>
      </c>
      <c r="F23" s="4" t="s">
        <v>68</v>
      </c>
      <c r="G23" s="4" t="s">
        <v>69</v>
      </c>
      <c r="H23" s="5">
        <v>42831</v>
      </c>
      <c r="I23" s="4" t="s">
        <v>274</v>
      </c>
      <c r="J23" s="4" t="s">
        <v>264</v>
      </c>
      <c r="K23" s="4" t="s">
        <v>265</v>
      </c>
      <c r="L23" s="4" t="s">
        <v>266</v>
      </c>
    </row>
    <row r="24" spans="1:12" ht="14.25" customHeight="1">
      <c r="A24" s="1">
        <v>22</v>
      </c>
      <c r="B24" s="4">
        <v>15438121</v>
      </c>
      <c r="C24" s="4">
        <v>9684121</v>
      </c>
      <c r="D24" s="4" t="str">
        <f>"180117600259"</f>
        <v>180117600259</v>
      </c>
      <c r="E24" s="4" t="s">
        <v>70</v>
      </c>
      <c r="F24" s="4" t="s">
        <v>71</v>
      </c>
      <c r="G24" s="4" t="s">
        <v>72</v>
      </c>
      <c r="H24" s="5">
        <v>43117</v>
      </c>
      <c r="I24" s="4" t="s">
        <v>275</v>
      </c>
      <c r="J24" s="4" t="s">
        <v>271</v>
      </c>
      <c r="K24" s="4" t="s">
        <v>272</v>
      </c>
      <c r="L24" s="4" t="s">
        <v>266</v>
      </c>
    </row>
    <row r="25" spans="1:12" ht="14.25" customHeight="1">
      <c r="A25" s="1">
        <v>23</v>
      </c>
      <c r="B25" s="4">
        <v>16411620</v>
      </c>
      <c r="C25" s="4">
        <v>9907922</v>
      </c>
      <c r="D25" s="4" t="str">
        <f>"181006601563"</f>
        <v>181006601563</v>
      </c>
      <c r="E25" s="4" t="s">
        <v>73</v>
      </c>
      <c r="F25" s="4" t="s">
        <v>74</v>
      </c>
      <c r="G25" s="4" t="s">
        <v>75</v>
      </c>
      <c r="H25" s="5">
        <v>43379</v>
      </c>
      <c r="I25" s="4" t="s">
        <v>276</v>
      </c>
      <c r="J25" s="4" t="s">
        <v>277</v>
      </c>
      <c r="K25" s="4" t="s">
        <v>278</v>
      </c>
      <c r="L25" s="4" t="s">
        <v>266</v>
      </c>
    </row>
    <row r="26" spans="1:12">
      <c r="A26" s="1">
        <v>24</v>
      </c>
      <c r="B26" s="4">
        <v>16411682</v>
      </c>
      <c r="C26" s="4">
        <v>9907942</v>
      </c>
      <c r="D26" s="4" t="str">
        <f>"181115601070"</f>
        <v>181115601070</v>
      </c>
      <c r="E26" s="4" t="s">
        <v>76</v>
      </c>
      <c r="F26" s="4" t="s">
        <v>77</v>
      </c>
      <c r="G26" s="4" t="s">
        <v>78</v>
      </c>
      <c r="H26" s="5">
        <v>43419</v>
      </c>
      <c r="I26" s="4" t="s">
        <v>279</v>
      </c>
      <c r="J26" s="4" t="s">
        <v>277</v>
      </c>
      <c r="K26" s="4" t="s">
        <v>278</v>
      </c>
      <c r="L26" s="4" t="s">
        <v>266</v>
      </c>
    </row>
    <row r="27" spans="1:12" ht="14.25" customHeight="1">
      <c r="A27" s="1">
        <v>25</v>
      </c>
      <c r="B27" s="4">
        <v>16411734</v>
      </c>
      <c r="C27" s="4">
        <v>9907958</v>
      </c>
      <c r="D27" s="4" t="str">
        <f>"181202500217"</f>
        <v>181202500217</v>
      </c>
      <c r="E27" s="4" t="s">
        <v>34</v>
      </c>
      <c r="F27" s="4" t="s">
        <v>79</v>
      </c>
      <c r="G27" s="4" t="s">
        <v>80</v>
      </c>
      <c r="H27" s="5">
        <v>43436</v>
      </c>
      <c r="I27" s="4" t="s">
        <v>279</v>
      </c>
      <c r="J27" s="4" t="s">
        <v>277</v>
      </c>
      <c r="K27" s="4" t="s">
        <v>278</v>
      </c>
      <c r="L27" s="4" t="s">
        <v>266</v>
      </c>
    </row>
    <row r="28" spans="1:12">
      <c r="A28" s="1">
        <v>26</v>
      </c>
      <c r="B28" s="4">
        <v>16411784</v>
      </c>
      <c r="C28" s="4">
        <v>9907971</v>
      </c>
      <c r="D28" s="4" t="str">
        <f>"181123500882"</f>
        <v>181123500882</v>
      </c>
      <c r="E28" s="4" t="s">
        <v>81</v>
      </c>
      <c r="F28" s="4" t="s">
        <v>82</v>
      </c>
      <c r="G28" s="4" t="s">
        <v>83</v>
      </c>
      <c r="H28" s="5">
        <v>43427</v>
      </c>
      <c r="I28" s="4" t="s">
        <v>279</v>
      </c>
      <c r="J28" s="4" t="s">
        <v>277</v>
      </c>
      <c r="K28" s="4" t="s">
        <v>278</v>
      </c>
      <c r="L28" s="4" t="s">
        <v>266</v>
      </c>
    </row>
    <row r="29" spans="1:12">
      <c r="A29" s="1">
        <v>27</v>
      </c>
      <c r="B29" s="4">
        <v>16411965</v>
      </c>
      <c r="C29" s="4">
        <v>9908030</v>
      </c>
      <c r="D29" s="4" t="str">
        <f>"180601502021"</f>
        <v>180601502021</v>
      </c>
      <c r="E29" s="4" t="s">
        <v>86</v>
      </c>
      <c r="F29" s="4" t="s">
        <v>53</v>
      </c>
      <c r="G29" s="4" t="s">
        <v>87</v>
      </c>
      <c r="H29" s="5">
        <v>43252</v>
      </c>
      <c r="I29" s="4" t="s">
        <v>280</v>
      </c>
      <c r="J29" s="4" t="s">
        <v>271</v>
      </c>
      <c r="K29" s="4" t="s">
        <v>272</v>
      </c>
      <c r="L29" s="4" t="s">
        <v>266</v>
      </c>
    </row>
    <row r="30" spans="1:12">
      <c r="A30" s="1">
        <v>28</v>
      </c>
      <c r="B30" s="4">
        <v>16412011</v>
      </c>
      <c r="C30" s="4">
        <v>9908051</v>
      </c>
      <c r="D30" s="4" t="str">
        <f>"180805502417"</f>
        <v>180805502417</v>
      </c>
      <c r="E30" s="4" t="s">
        <v>88</v>
      </c>
      <c r="F30" s="4" t="s">
        <v>89</v>
      </c>
      <c r="G30" s="4" t="s">
        <v>90</v>
      </c>
      <c r="H30" s="5">
        <v>43317</v>
      </c>
      <c r="I30" s="4" t="s">
        <v>281</v>
      </c>
      <c r="J30" s="4" t="s">
        <v>277</v>
      </c>
      <c r="K30" s="4" t="s">
        <v>278</v>
      </c>
      <c r="L30" s="4" t="s">
        <v>266</v>
      </c>
    </row>
    <row r="31" spans="1:12">
      <c r="A31" s="1">
        <v>29</v>
      </c>
      <c r="B31" s="4">
        <v>16412088</v>
      </c>
      <c r="C31" s="4">
        <v>9908075</v>
      </c>
      <c r="D31" s="4" t="str">
        <f>"181230600474"</f>
        <v>181230600474</v>
      </c>
      <c r="E31" s="4" t="s">
        <v>91</v>
      </c>
      <c r="F31" s="4" t="s">
        <v>92</v>
      </c>
      <c r="G31" s="4" t="s">
        <v>93</v>
      </c>
      <c r="H31" s="5">
        <v>43464</v>
      </c>
      <c r="I31" s="4" t="s">
        <v>281</v>
      </c>
      <c r="J31" s="4" t="s">
        <v>277</v>
      </c>
      <c r="K31" s="4" t="s">
        <v>278</v>
      </c>
      <c r="L31" s="4" t="s">
        <v>266</v>
      </c>
    </row>
    <row r="32" spans="1:12">
      <c r="A32" s="1">
        <v>30</v>
      </c>
      <c r="B32" s="4">
        <v>16412150</v>
      </c>
      <c r="C32" s="4">
        <v>9908092</v>
      </c>
      <c r="D32" s="4" t="str">
        <f>"181022600275"</f>
        <v>181022600275</v>
      </c>
      <c r="E32" s="4" t="s">
        <v>94</v>
      </c>
      <c r="F32" s="4" t="s">
        <v>95</v>
      </c>
      <c r="G32" s="4" t="s">
        <v>96</v>
      </c>
      <c r="H32" s="5">
        <v>43395</v>
      </c>
      <c r="I32" s="4" t="s">
        <v>281</v>
      </c>
      <c r="J32" s="4" t="s">
        <v>277</v>
      </c>
      <c r="K32" s="4" t="s">
        <v>278</v>
      </c>
      <c r="L32" s="4" t="s">
        <v>266</v>
      </c>
    </row>
    <row r="33" spans="1:12">
      <c r="A33" s="1">
        <v>31</v>
      </c>
      <c r="B33" s="4">
        <v>16412215</v>
      </c>
      <c r="C33" s="4">
        <v>9908110</v>
      </c>
      <c r="D33" s="4" t="str">
        <f>"180714500298"</f>
        <v>180714500298</v>
      </c>
      <c r="E33" s="4" t="s">
        <v>97</v>
      </c>
      <c r="F33" s="4" t="s">
        <v>98</v>
      </c>
      <c r="G33" s="4" t="s">
        <v>99</v>
      </c>
      <c r="H33" s="5">
        <v>43295</v>
      </c>
      <c r="I33" s="4" t="s">
        <v>281</v>
      </c>
      <c r="J33" s="4" t="s">
        <v>271</v>
      </c>
      <c r="K33" s="4" t="s">
        <v>272</v>
      </c>
      <c r="L33" s="4" t="s">
        <v>266</v>
      </c>
    </row>
    <row r="34" spans="1:12">
      <c r="A34" s="1">
        <v>32</v>
      </c>
      <c r="B34" s="4">
        <v>16412706</v>
      </c>
      <c r="C34" s="4">
        <v>9908254</v>
      </c>
      <c r="D34" s="4" t="str">
        <f>"190521603241"</f>
        <v>190521603241</v>
      </c>
      <c r="E34" s="4" t="s">
        <v>120</v>
      </c>
      <c r="F34" s="4" t="s">
        <v>121</v>
      </c>
      <c r="G34" s="4" t="s">
        <v>122</v>
      </c>
      <c r="H34" s="5">
        <v>43606</v>
      </c>
      <c r="I34" s="4" t="s">
        <v>276</v>
      </c>
      <c r="J34" s="4" t="s">
        <v>277</v>
      </c>
      <c r="K34" s="4" t="s">
        <v>278</v>
      </c>
      <c r="L34" s="4" t="s">
        <v>266</v>
      </c>
    </row>
    <row r="35" spans="1:12">
      <c r="A35" s="1">
        <v>33</v>
      </c>
      <c r="B35" s="4">
        <v>16413023</v>
      </c>
      <c r="C35" s="4">
        <v>9908342</v>
      </c>
      <c r="D35" s="4" t="str">
        <f>"180612600507"</f>
        <v>180612600507</v>
      </c>
      <c r="E35" s="4" t="s">
        <v>129</v>
      </c>
      <c r="F35" s="4" t="s">
        <v>62</v>
      </c>
      <c r="G35" s="4" t="s">
        <v>130</v>
      </c>
      <c r="H35" s="5">
        <v>43263</v>
      </c>
      <c r="I35" s="4" t="s">
        <v>279</v>
      </c>
      <c r="J35" s="4" t="s">
        <v>271</v>
      </c>
      <c r="K35" s="4" t="s">
        <v>272</v>
      </c>
      <c r="L35" s="4" t="s">
        <v>266</v>
      </c>
    </row>
    <row r="36" spans="1:12">
      <c r="A36" s="1">
        <v>34</v>
      </c>
      <c r="B36" s="4">
        <v>16413071</v>
      </c>
      <c r="C36" s="4">
        <v>9908355</v>
      </c>
      <c r="D36" s="4" t="str">
        <f>"180705500209"</f>
        <v>180705500209</v>
      </c>
      <c r="E36" s="4" t="s">
        <v>131</v>
      </c>
      <c r="F36" s="4" t="s">
        <v>132</v>
      </c>
      <c r="G36" s="4" t="s">
        <v>133</v>
      </c>
      <c r="H36" s="5">
        <v>43286</v>
      </c>
      <c r="I36" s="4" t="s">
        <v>282</v>
      </c>
      <c r="J36" s="4" t="s">
        <v>271</v>
      </c>
      <c r="K36" s="4" t="s">
        <v>272</v>
      </c>
      <c r="L36" s="4" t="s">
        <v>266</v>
      </c>
    </row>
    <row r="37" spans="1:12">
      <c r="A37" s="1">
        <v>35</v>
      </c>
      <c r="B37" s="4">
        <v>16413112</v>
      </c>
      <c r="C37" s="4">
        <v>9908363</v>
      </c>
      <c r="D37" s="4" t="str">
        <f>"180116501364"</f>
        <v>180116501364</v>
      </c>
      <c r="E37" s="4" t="s">
        <v>134</v>
      </c>
      <c r="F37" s="4" t="s">
        <v>135</v>
      </c>
      <c r="G37" s="4" t="s">
        <v>136</v>
      </c>
      <c r="H37" s="5">
        <v>43116</v>
      </c>
      <c r="I37" s="4" t="s">
        <v>276</v>
      </c>
      <c r="J37" s="4" t="s">
        <v>271</v>
      </c>
      <c r="K37" s="4" t="s">
        <v>272</v>
      </c>
      <c r="L37" s="4" t="s">
        <v>266</v>
      </c>
    </row>
    <row r="38" spans="1:12">
      <c r="A38" s="1">
        <v>36</v>
      </c>
      <c r="B38" s="4">
        <v>16413178</v>
      </c>
      <c r="C38" s="4">
        <v>9908374</v>
      </c>
      <c r="D38" s="4" t="str">
        <f>"180512600038"</f>
        <v>180512600038</v>
      </c>
      <c r="E38" s="4" t="s">
        <v>137</v>
      </c>
      <c r="F38" s="4" t="s">
        <v>138</v>
      </c>
      <c r="G38" s="4" t="s">
        <v>139</v>
      </c>
      <c r="H38" s="5">
        <v>43232</v>
      </c>
      <c r="I38" s="4" t="s">
        <v>276</v>
      </c>
      <c r="J38" s="4" t="s">
        <v>271</v>
      </c>
      <c r="K38" s="4" t="s">
        <v>272</v>
      </c>
      <c r="L38" s="4" t="s">
        <v>266</v>
      </c>
    </row>
    <row r="39" spans="1:12">
      <c r="A39" s="1">
        <v>37</v>
      </c>
      <c r="B39" s="4">
        <v>16413230</v>
      </c>
      <c r="C39" s="4">
        <v>9908383</v>
      </c>
      <c r="D39" s="4" t="str">
        <f>"180328600028"</f>
        <v>180328600028</v>
      </c>
      <c r="E39" s="4" t="s">
        <v>140</v>
      </c>
      <c r="F39" s="4" t="s">
        <v>141</v>
      </c>
      <c r="G39" s="4" t="s">
        <v>142</v>
      </c>
      <c r="H39" s="5">
        <v>43187</v>
      </c>
      <c r="I39" s="4" t="s">
        <v>281</v>
      </c>
      <c r="J39" s="4" t="s">
        <v>271</v>
      </c>
      <c r="K39" s="4" t="s">
        <v>272</v>
      </c>
      <c r="L39" s="4" t="s">
        <v>266</v>
      </c>
    </row>
    <row r="40" spans="1:12" ht="14.25" customHeight="1">
      <c r="A40" s="1">
        <v>38</v>
      </c>
      <c r="B40" s="4">
        <v>16413283</v>
      </c>
      <c r="C40" s="4">
        <v>9908399</v>
      </c>
      <c r="D40" s="4" t="str">
        <f>"180511502815"</f>
        <v>180511502815</v>
      </c>
      <c r="E40" s="4" t="s">
        <v>143</v>
      </c>
      <c r="F40" s="4" t="s">
        <v>144</v>
      </c>
      <c r="G40" s="4"/>
      <c r="H40" s="5">
        <v>43231</v>
      </c>
      <c r="I40" s="4" t="s">
        <v>282</v>
      </c>
      <c r="J40" s="4" t="s">
        <v>271</v>
      </c>
      <c r="K40" s="4" t="s">
        <v>272</v>
      </c>
      <c r="L40" s="4" t="s">
        <v>266</v>
      </c>
    </row>
    <row r="41" spans="1:12">
      <c r="A41" s="1">
        <v>39</v>
      </c>
      <c r="B41" s="4">
        <v>16413408</v>
      </c>
      <c r="C41" s="4">
        <v>9908419</v>
      </c>
      <c r="D41" s="4" t="str">
        <f>"180401501383"</f>
        <v>180401501383</v>
      </c>
      <c r="E41" s="4" t="s">
        <v>146</v>
      </c>
      <c r="F41" s="4" t="s">
        <v>147</v>
      </c>
      <c r="G41" s="4" t="s">
        <v>148</v>
      </c>
      <c r="H41" s="5">
        <v>43191</v>
      </c>
      <c r="I41" s="4" t="s">
        <v>279</v>
      </c>
      <c r="J41" s="4" t="s">
        <v>271</v>
      </c>
      <c r="K41" s="4" t="s">
        <v>272</v>
      </c>
      <c r="L41" s="4" t="s">
        <v>266</v>
      </c>
    </row>
    <row r="42" spans="1:12" ht="14.25" customHeight="1">
      <c r="A42" s="1">
        <v>40</v>
      </c>
      <c r="B42" s="4">
        <v>16996597</v>
      </c>
      <c r="C42" s="4">
        <v>10133859</v>
      </c>
      <c r="D42" s="4" t="str">
        <f>"180106602821"</f>
        <v>180106602821</v>
      </c>
      <c r="E42" s="4" t="s">
        <v>160</v>
      </c>
      <c r="F42" s="4" t="s">
        <v>161</v>
      </c>
      <c r="G42" s="4" t="s">
        <v>162</v>
      </c>
      <c r="H42" s="5">
        <v>43106</v>
      </c>
      <c r="I42" s="4" t="s">
        <v>283</v>
      </c>
      <c r="J42" s="4" t="s">
        <v>271</v>
      </c>
      <c r="K42" s="4" t="s">
        <v>272</v>
      </c>
      <c r="L42" s="4" t="s">
        <v>266</v>
      </c>
    </row>
    <row r="43" spans="1:12">
      <c r="A43" s="1">
        <v>41</v>
      </c>
      <c r="B43" s="4">
        <v>16996656</v>
      </c>
      <c r="C43" s="4">
        <v>10133890</v>
      </c>
      <c r="D43" s="4" t="str">
        <f>"171120601719"</f>
        <v>171120601719</v>
      </c>
      <c r="E43" s="4" t="s">
        <v>163</v>
      </c>
      <c r="F43" s="4" t="s">
        <v>164</v>
      </c>
      <c r="G43" s="4" t="s">
        <v>165</v>
      </c>
      <c r="H43" s="5">
        <v>43059</v>
      </c>
      <c r="I43" s="4" t="s">
        <v>284</v>
      </c>
      <c r="J43" s="4" t="s">
        <v>271</v>
      </c>
      <c r="K43" s="4" t="s">
        <v>272</v>
      </c>
      <c r="L43" s="4" t="s">
        <v>266</v>
      </c>
    </row>
    <row r="44" spans="1:12">
      <c r="A44" s="1">
        <v>42</v>
      </c>
      <c r="B44" s="4">
        <v>16996783</v>
      </c>
      <c r="C44" s="4">
        <v>10133944</v>
      </c>
      <c r="D44" s="4" t="str">
        <f>"170922602160"</f>
        <v>170922602160</v>
      </c>
      <c r="E44" s="4" t="s">
        <v>169</v>
      </c>
      <c r="F44" s="4" t="s">
        <v>74</v>
      </c>
      <c r="G44" s="4" t="s">
        <v>170</v>
      </c>
      <c r="H44" s="5">
        <v>43000</v>
      </c>
      <c r="I44" s="4" t="s">
        <v>285</v>
      </c>
      <c r="J44" s="4" t="s">
        <v>264</v>
      </c>
      <c r="K44" s="4" t="s">
        <v>265</v>
      </c>
      <c r="L44" s="4" t="s">
        <v>266</v>
      </c>
    </row>
    <row r="45" spans="1:12" ht="15.75" customHeight="1">
      <c r="A45" s="1">
        <v>43</v>
      </c>
      <c r="B45" s="4">
        <v>16996972</v>
      </c>
      <c r="C45" s="4">
        <v>9060365</v>
      </c>
      <c r="D45" s="4" t="str">
        <f>"170221503240"</f>
        <v>170221503240</v>
      </c>
      <c r="E45" s="4" t="s">
        <v>174</v>
      </c>
      <c r="F45" s="4" t="s">
        <v>84</v>
      </c>
      <c r="G45" s="4" t="s">
        <v>175</v>
      </c>
      <c r="H45" s="5">
        <v>42787</v>
      </c>
      <c r="I45" s="4" t="s">
        <v>267</v>
      </c>
      <c r="J45" s="4" t="s">
        <v>264</v>
      </c>
      <c r="K45" s="4" t="s">
        <v>265</v>
      </c>
      <c r="L45" s="4" t="s">
        <v>266</v>
      </c>
    </row>
    <row r="46" spans="1:12">
      <c r="A46" s="1">
        <v>44</v>
      </c>
      <c r="B46" s="4">
        <v>21039456</v>
      </c>
      <c r="C46" s="4">
        <v>9060694</v>
      </c>
      <c r="D46" s="4" t="str">
        <f>"161221603307"</f>
        <v>161221603307</v>
      </c>
      <c r="E46" s="4" t="s">
        <v>190</v>
      </c>
      <c r="F46" s="4" t="s">
        <v>141</v>
      </c>
      <c r="G46" s="4" t="s">
        <v>191</v>
      </c>
      <c r="H46" s="5">
        <v>42725</v>
      </c>
      <c r="I46" s="4" t="s">
        <v>286</v>
      </c>
      <c r="J46" s="4" t="s">
        <v>264</v>
      </c>
      <c r="K46" s="4" t="s">
        <v>265</v>
      </c>
      <c r="L46" s="4" t="s">
        <v>266</v>
      </c>
    </row>
    <row r="47" spans="1:12">
      <c r="A47" s="1">
        <v>45</v>
      </c>
      <c r="B47" s="4">
        <v>21039527</v>
      </c>
      <c r="C47" s="4">
        <v>11977697</v>
      </c>
      <c r="D47" s="4" t="str">
        <f>"171203601304"</f>
        <v>171203601304</v>
      </c>
      <c r="E47" s="4" t="s">
        <v>7</v>
      </c>
      <c r="F47" s="4" t="s">
        <v>192</v>
      </c>
      <c r="G47" s="4" t="s">
        <v>193</v>
      </c>
      <c r="H47" s="5">
        <v>43072</v>
      </c>
      <c r="I47" s="4" t="s">
        <v>287</v>
      </c>
      <c r="J47" s="4" t="s">
        <v>264</v>
      </c>
      <c r="K47" s="4" t="s">
        <v>265</v>
      </c>
      <c r="L47" s="4" t="s">
        <v>266</v>
      </c>
    </row>
    <row r="48" spans="1:12">
      <c r="A48" s="1">
        <v>46</v>
      </c>
      <c r="B48" s="4">
        <v>21039849</v>
      </c>
      <c r="C48" s="4">
        <v>9669480</v>
      </c>
      <c r="D48" s="4" t="str">
        <f>"190114500951"</f>
        <v>190114500951</v>
      </c>
      <c r="E48" s="4" t="s">
        <v>22</v>
      </c>
      <c r="F48" s="4" t="s">
        <v>196</v>
      </c>
      <c r="G48" s="4" t="s">
        <v>197</v>
      </c>
      <c r="H48" s="5">
        <v>43479</v>
      </c>
      <c r="I48" s="4" t="s">
        <v>288</v>
      </c>
      <c r="J48" s="4" t="s">
        <v>277</v>
      </c>
      <c r="K48" s="4" t="s">
        <v>278</v>
      </c>
      <c r="L48" s="4" t="s">
        <v>266</v>
      </c>
    </row>
    <row r="49" spans="1:12">
      <c r="A49" s="1">
        <v>47</v>
      </c>
      <c r="B49" s="4">
        <v>21039932</v>
      </c>
      <c r="C49" s="4">
        <v>11977809</v>
      </c>
      <c r="D49" s="4" t="str">
        <f>"190501500491"</f>
        <v>190501500491</v>
      </c>
      <c r="E49" s="4" t="s">
        <v>198</v>
      </c>
      <c r="F49" s="4" t="s">
        <v>84</v>
      </c>
      <c r="G49" s="4" t="s">
        <v>199</v>
      </c>
      <c r="H49" s="5">
        <v>43586</v>
      </c>
      <c r="I49" s="4" t="s">
        <v>286</v>
      </c>
      <c r="J49" s="4" t="s">
        <v>277</v>
      </c>
      <c r="K49" s="4" t="s">
        <v>278</v>
      </c>
      <c r="L49" s="4" t="s">
        <v>266</v>
      </c>
    </row>
    <row r="50" spans="1:12" ht="14.25" customHeight="1">
      <c r="A50" s="1">
        <v>48</v>
      </c>
      <c r="B50" s="4">
        <v>21040051</v>
      </c>
      <c r="C50" s="4">
        <v>11977843</v>
      </c>
      <c r="D50" s="4" t="str">
        <f>"181014601478"</f>
        <v>181014601478</v>
      </c>
      <c r="E50" s="4" t="s">
        <v>203</v>
      </c>
      <c r="F50" s="4" t="s">
        <v>204</v>
      </c>
      <c r="G50" s="4" t="s">
        <v>205</v>
      </c>
      <c r="H50" s="5">
        <v>43387</v>
      </c>
      <c r="I50" s="4" t="s">
        <v>286</v>
      </c>
      <c r="J50" s="4" t="s">
        <v>277</v>
      </c>
      <c r="K50" s="4" t="s">
        <v>278</v>
      </c>
      <c r="L50" s="4" t="s">
        <v>266</v>
      </c>
    </row>
    <row r="51" spans="1:12" ht="13.5" customHeight="1">
      <c r="A51" s="1">
        <v>49</v>
      </c>
      <c r="B51" s="4">
        <v>21040100</v>
      </c>
      <c r="C51" s="4">
        <v>11977859</v>
      </c>
      <c r="D51" s="4" t="str">
        <f>"180501601751"</f>
        <v>180501601751</v>
      </c>
      <c r="E51" s="4" t="s">
        <v>88</v>
      </c>
      <c r="F51" s="4" t="s">
        <v>23</v>
      </c>
      <c r="G51" s="4"/>
      <c r="H51" s="5">
        <v>43221</v>
      </c>
      <c r="I51" s="4" t="s">
        <v>286</v>
      </c>
      <c r="J51" s="4" t="s">
        <v>271</v>
      </c>
      <c r="K51" s="4" t="s">
        <v>272</v>
      </c>
      <c r="L51" s="4" t="s">
        <v>266</v>
      </c>
    </row>
    <row r="52" spans="1:12" ht="12.75" customHeight="1">
      <c r="A52" s="1">
        <v>50</v>
      </c>
      <c r="B52" s="4">
        <v>21040779</v>
      </c>
      <c r="C52" s="4">
        <v>11978040</v>
      </c>
      <c r="D52" s="4" t="str">
        <f>"200602600142"</f>
        <v>200602600142</v>
      </c>
      <c r="E52" s="4" t="s">
        <v>43</v>
      </c>
      <c r="F52" s="4" t="s">
        <v>216</v>
      </c>
      <c r="G52" s="4" t="s">
        <v>217</v>
      </c>
      <c r="H52" s="5">
        <v>43984</v>
      </c>
      <c r="I52" s="4" t="s">
        <v>288</v>
      </c>
      <c r="J52" s="4" t="s">
        <v>289</v>
      </c>
      <c r="K52" s="4" t="s">
        <v>290</v>
      </c>
      <c r="L52" s="4" t="s">
        <v>266</v>
      </c>
    </row>
    <row r="53" spans="1:12">
      <c r="A53" s="1">
        <v>51</v>
      </c>
      <c r="B53" s="4">
        <v>21042797</v>
      </c>
      <c r="C53" s="4">
        <v>11978544</v>
      </c>
      <c r="D53" s="4" t="str">
        <f>"190901501640"</f>
        <v>190901501640</v>
      </c>
      <c r="E53" s="4" t="s">
        <v>146</v>
      </c>
      <c r="F53" s="4" t="s">
        <v>135</v>
      </c>
      <c r="G53" s="4" t="s">
        <v>148</v>
      </c>
      <c r="H53" s="5">
        <v>43709</v>
      </c>
      <c r="I53" s="4" t="s">
        <v>291</v>
      </c>
      <c r="J53" s="4" t="s">
        <v>289</v>
      </c>
      <c r="K53" s="4" t="s">
        <v>290</v>
      </c>
      <c r="L53" s="4" t="s">
        <v>266</v>
      </c>
    </row>
    <row r="54" spans="1:12">
      <c r="A54" s="1">
        <v>52</v>
      </c>
      <c r="B54" s="4">
        <v>21040677</v>
      </c>
      <c r="C54" s="4">
        <v>11978010</v>
      </c>
      <c r="D54" s="4" t="str">
        <f>"200203601121"</f>
        <v>200203601121</v>
      </c>
      <c r="E54" s="4" t="s">
        <v>214</v>
      </c>
      <c r="F54" s="4" t="s">
        <v>77</v>
      </c>
      <c r="G54" s="4" t="s">
        <v>215</v>
      </c>
      <c r="H54" s="5">
        <v>43864</v>
      </c>
      <c r="I54" s="4" t="s">
        <v>291</v>
      </c>
      <c r="J54" s="4" t="s">
        <v>289</v>
      </c>
      <c r="K54" s="4" t="s">
        <v>290</v>
      </c>
      <c r="L54" s="4" t="s">
        <v>266</v>
      </c>
    </row>
    <row r="55" spans="1:12">
      <c r="A55" s="1">
        <v>53</v>
      </c>
      <c r="B55" s="4">
        <v>21040560</v>
      </c>
      <c r="C55" s="4">
        <v>11977979</v>
      </c>
      <c r="D55" s="4" t="str">
        <f>"200321503450"</f>
        <v>200321503450</v>
      </c>
      <c r="E55" s="4" t="s">
        <v>86</v>
      </c>
      <c r="F55" s="4" t="s">
        <v>213</v>
      </c>
      <c r="G55" s="4" t="s">
        <v>87</v>
      </c>
      <c r="H55" s="5">
        <v>43911</v>
      </c>
      <c r="I55" s="4" t="s">
        <v>291</v>
      </c>
      <c r="J55" s="4" t="s">
        <v>289</v>
      </c>
      <c r="K55" s="4" t="s">
        <v>290</v>
      </c>
      <c r="L55" s="4" t="s">
        <v>266</v>
      </c>
    </row>
    <row r="56" spans="1:12">
      <c r="A56" s="1">
        <v>54</v>
      </c>
      <c r="B56" s="4">
        <v>21040448</v>
      </c>
      <c r="C56" s="4">
        <v>11977956</v>
      </c>
      <c r="D56" s="4" t="str">
        <f>"200116500461"</f>
        <v>200116500461</v>
      </c>
      <c r="E56" s="4" t="s">
        <v>49</v>
      </c>
      <c r="F56" s="4" t="s">
        <v>211</v>
      </c>
      <c r="G56" s="4" t="s">
        <v>212</v>
      </c>
      <c r="H56" s="5">
        <v>43846</v>
      </c>
      <c r="I56" s="4" t="s">
        <v>291</v>
      </c>
      <c r="J56" s="4" t="s">
        <v>289</v>
      </c>
      <c r="K56" s="4" t="s">
        <v>290</v>
      </c>
      <c r="L56" s="4" t="s">
        <v>266</v>
      </c>
    </row>
    <row r="57" spans="1:12">
      <c r="A57" s="1">
        <v>55</v>
      </c>
      <c r="B57" s="4">
        <v>21062038</v>
      </c>
      <c r="C57" s="4">
        <v>11982873</v>
      </c>
      <c r="D57" s="4" t="str">
        <f>"191003500099"</f>
        <v>191003500099</v>
      </c>
      <c r="E57" s="4" t="s">
        <v>243</v>
      </c>
      <c r="F57" s="4" t="s">
        <v>244</v>
      </c>
      <c r="G57" s="4" t="s">
        <v>245</v>
      </c>
      <c r="H57" s="5">
        <v>43741</v>
      </c>
      <c r="I57" s="4" t="s">
        <v>287</v>
      </c>
      <c r="J57" s="4" t="s">
        <v>289</v>
      </c>
      <c r="K57" s="4" t="s">
        <v>290</v>
      </c>
      <c r="L57" s="4" t="s">
        <v>266</v>
      </c>
    </row>
    <row r="58" spans="1:12">
      <c r="A58" s="1">
        <v>56</v>
      </c>
      <c r="B58" s="4">
        <v>21040234</v>
      </c>
      <c r="C58" s="4">
        <v>11977889</v>
      </c>
      <c r="D58" s="4" t="str">
        <f>"181216601664"</f>
        <v>181216601664</v>
      </c>
      <c r="E58" s="4" t="s">
        <v>187</v>
      </c>
      <c r="F58" s="4" t="s">
        <v>209</v>
      </c>
      <c r="G58" s="4" t="s">
        <v>210</v>
      </c>
      <c r="H58" s="5">
        <v>43450</v>
      </c>
      <c r="I58" s="4" t="s">
        <v>287</v>
      </c>
      <c r="J58" s="4" t="s">
        <v>277</v>
      </c>
      <c r="K58" s="4" t="s">
        <v>278</v>
      </c>
      <c r="L58" s="4" t="s">
        <v>266</v>
      </c>
    </row>
    <row r="59" spans="1:12">
      <c r="A59" s="1">
        <v>57</v>
      </c>
      <c r="B59" s="4">
        <v>21040142</v>
      </c>
      <c r="C59" s="4">
        <v>11977871</v>
      </c>
      <c r="D59" s="4" t="str">
        <f>"181105602619"</f>
        <v>181105602619</v>
      </c>
      <c r="E59" s="4" t="s">
        <v>206</v>
      </c>
      <c r="F59" s="4" t="s">
        <v>207</v>
      </c>
      <c r="G59" s="4" t="s">
        <v>208</v>
      </c>
      <c r="H59" s="5">
        <v>43409</v>
      </c>
      <c r="I59" s="4" t="s">
        <v>287</v>
      </c>
      <c r="J59" s="4" t="s">
        <v>277</v>
      </c>
      <c r="K59" s="4" t="s">
        <v>278</v>
      </c>
      <c r="L59" s="4" t="s">
        <v>266</v>
      </c>
    </row>
    <row r="60" spans="1:12" ht="14.25" customHeight="1">
      <c r="A60" s="1">
        <v>58</v>
      </c>
      <c r="B60" s="4">
        <v>21039988</v>
      </c>
      <c r="C60" s="4">
        <v>11977827</v>
      </c>
      <c r="D60" s="4" t="str">
        <f>"190509603761"</f>
        <v>190509603761</v>
      </c>
      <c r="E60" s="4" t="s">
        <v>200</v>
      </c>
      <c r="F60" s="4" t="s">
        <v>201</v>
      </c>
      <c r="G60" s="4" t="s">
        <v>202</v>
      </c>
      <c r="H60" s="5">
        <v>43594</v>
      </c>
      <c r="I60" s="4" t="s">
        <v>292</v>
      </c>
      <c r="J60" s="4" t="s">
        <v>277</v>
      </c>
      <c r="K60" s="4" t="s">
        <v>278</v>
      </c>
      <c r="L60" s="4" t="s">
        <v>266</v>
      </c>
    </row>
    <row r="61" spans="1:12">
      <c r="A61" s="1">
        <v>59</v>
      </c>
      <c r="B61" s="4">
        <v>21039792</v>
      </c>
      <c r="C61" s="4">
        <v>11977774</v>
      </c>
      <c r="D61" s="4" t="str">
        <f>"190324601046"</f>
        <v>190324601046</v>
      </c>
      <c r="E61" s="4" t="s">
        <v>194</v>
      </c>
      <c r="F61" s="4" t="s">
        <v>101</v>
      </c>
      <c r="G61" s="4" t="s">
        <v>195</v>
      </c>
      <c r="H61" s="5">
        <v>43548</v>
      </c>
      <c r="I61" s="4" t="s">
        <v>288</v>
      </c>
      <c r="J61" s="4" t="s">
        <v>277</v>
      </c>
      <c r="K61" s="4" t="s">
        <v>278</v>
      </c>
      <c r="L61" s="4" t="s">
        <v>266</v>
      </c>
    </row>
    <row r="62" spans="1:12" ht="15.75" customHeight="1">
      <c r="A62" s="1">
        <v>60</v>
      </c>
      <c r="B62" s="4">
        <v>21039324</v>
      </c>
      <c r="C62" s="4">
        <v>10236554</v>
      </c>
      <c r="D62" s="4" t="str">
        <f>"170827502079"</f>
        <v>170827502079</v>
      </c>
      <c r="E62" s="4" t="s">
        <v>187</v>
      </c>
      <c r="F62" s="4" t="s">
        <v>188</v>
      </c>
      <c r="G62" s="4" t="s">
        <v>189</v>
      </c>
      <c r="H62" s="5">
        <v>42974</v>
      </c>
      <c r="I62" s="4" t="s">
        <v>286</v>
      </c>
      <c r="J62" s="4" t="s">
        <v>264</v>
      </c>
      <c r="K62" s="4" t="s">
        <v>265</v>
      </c>
      <c r="L62" s="4" t="s">
        <v>266</v>
      </c>
    </row>
    <row r="63" spans="1:12">
      <c r="A63" s="1">
        <v>61</v>
      </c>
      <c r="B63" s="4">
        <v>18813719</v>
      </c>
      <c r="C63" s="4">
        <v>11091495</v>
      </c>
      <c r="D63" s="4" t="str">
        <f>"180305503447"</f>
        <v>180305503447</v>
      </c>
      <c r="E63" s="4" t="s">
        <v>184</v>
      </c>
      <c r="F63" s="4" t="s">
        <v>185</v>
      </c>
      <c r="G63" s="4" t="s">
        <v>186</v>
      </c>
      <c r="H63" s="5">
        <v>43164</v>
      </c>
      <c r="I63" s="4" t="s">
        <v>293</v>
      </c>
      <c r="J63" s="4" t="s">
        <v>271</v>
      </c>
      <c r="K63" s="4" t="s">
        <v>272</v>
      </c>
      <c r="L63" s="4" t="s">
        <v>266</v>
      </c>
    </row>
    <row r="64" spans="1:12">
      <c r="A64" s="1">
        <v>62</v>
      </c>
      <c r="B64" s="4">
        <v>17042023</v>
      </c>
      <c r="C64" s="4">
        <v>5039941</v>
      </c>
      <c r="D64" s="4" t="str">
        <f>"170213600121"</f>
        <v>170213600121</v>
      </c>
      <c r="E64" s="4" t="s">
        <v>103</v>
      </c>
      <c r="F64" s="4" t="s">
        <v>182</v>
      </c>
      <c r="G64" s="4" t="s">
        <v>183</v>
      </c>
      <c r="H64" s="5">
        <v>42779</v>
      </c>
      <c r="I64" s="4" t="s">
        <v>285</v>
      </c>
      <c r="J64" s="4" t="s">
        <v>264</v>
      </c>
      <c r="K64" s="4" t="s">
        <v>265</v>
      </c>
      <c r="L64" s="4" t="s">
        <v>266</v>
      </c>
    </row>
    <row r="65" spans="1:12">
      <c r="A65" s="1">
        <v>63</v>
      </c>
      <c r="B65" s="4">
        <v>16997040</v>
      </c>
      <c r="C65" s="4">
        <v>10134059</v>
      </c>
      <c r="D65" s="4" t="str">
        <f>"170918601686"</f>
        <v>170918601686</v>
      </c>
      <c r="E65" s="4" t="s">
        <v>179</v>
      </c>
      <c r="F65" s="4" t="s">
        <v>180</v>
      </c>
      <c r="G65" s="4" t="s">
        <v>181</v>
      </c>
      <c r="H65" s="5">
        <v>42996</v>
      </c>
      <c r="I65" s="4" t="s">
        <v>294</v>
      </c>
      <c r="J65" s="4" t="s">
        <v>264</v>
      </c>
      <c r="K65" s="4" t="s">
        <v>265</v>
      </c>
      <c r="L65" s="4" t="s">
        <v>266</v>
      </c>
    </row>
    <row r="66" spans="1:12">
      <c r="A66" s="1">
        <v>64</v>
      </c>
      <c r="B66" s="4">
        <v>16997014</v>
      </c>
      <c r="C66" s="4">
        <v>10134043</v>
      </c>
      <c r="D66" s="4" t="str">
        <f>"171214500746"</f>
        <v>171214500746</v>
      </c>
      <c r="E66" s="4" t="s">
        <v>176</v>
      </c>
      <c r="F66" s="4" t="s">
        <v>177</v>
      </c>
      <c r="G66" s="4" t="s">
        <v>178</v>
      </c>
      <c r="H66" s="5">
        <v>43083</v>
      </c>
      <c r="I66" s="4" t="s">
        <v>295</v>
      </c>
      <c r="J66" s="4" t="s">
        <v>271</v>
      </c>
      <c r="K66" s="4" t="s">
        <v>272</v>
      </c>
      <c r="L66" s="4" t="s">
        <v>266</v>
      </c>
    </row>
    <row r="67" spans="1:12">
      <c r="A67" s="1">
        <v>65</v>
      </c>
      <c r="B67" s="4">
        <v>16996942</v>
      </c>
      <c r="C67" s="4">
        <v>10134014</v>
      </c>
      <c r="D67" s="4" t="str">
        <f>"170820602196"</f>
        <v>170820602196</v>
      </c>
      <c r="E67" s="4" t="s">
        <v>171</v>
      </c>
      <c r="F67" s="4" t="s">
        <v>172</v>
      </c>
      <c r="G67" s="4" t="s">
        <v>173</v>
      </c>
      <c r="H67" s="5">
        <v>42967</v>
      </c>
      <c r="I67" s="4" t="s">
        <v>296</v>
      </c>
      <c r="J67" s="4" t="s">
        <v>264</v>
      </c>
      <c r="K67" s="4" t="s">
        <v>265</v>
      </c>
      <c r="L67" s="4" t="s">
        <v>266</v>
      </c>
    </row>
    <row r="68" spans="1:12">
      <c r="A68" s="1">
        <v>66</v>
      </c>
      <c r="B68" s="4">
        <v>16996725</v>
      </c>
      <c r="C68" s="4">
        <v>10133921</v>
      </c>
      <c r="D68" s="4" t="str">
        <f>"180109503124"</f>
        <v>180109503124</v>
      </c>
      <c r="E68" s="4" t="s">
        <v>166</v>
      </c>
      <c r="F68" s="4" t="s">
        <v>167</v>
      </c>
      <c r="G68" s="4" t="s">
        <v>168</v>
      </c>
      <c r="H68" s="5">
        <v>43109</v>
      </c>
      <c r="I68" s="4" t="s">
        <v>283</v>
      </c>
      <c r="J68" s="4" t="s">
        <v>271</v>
      </c>
      <c r="K68" s="4" t="s">
        <v>272</v>
      </c>
      <c r="L68" s="4" t="s">
        <v>266</v>
      </c>
    </row>
    <row r="69" spans="1:12">
      <c r="A69" s="1">
        <v>67</v>
      </c>
      <c r="B69" s="4">
        <v>16996562</v>
      </c>
      <c r="C69" s="4">
        <v>10133836</v>
      </c>
      <c r="D69" s="4" t="str">
        <f>"180811600529"</f>
        <v>180811600529</v>
      </c>
      <c r="E69" s="4" t="s">
        <v>158</v>
      </c>
      <c r="F69" s="4" t="s">
        <v>101</v>
      </c>
      <c r="G69" s="4" t="s">
        <v>159</v>
      </c>
      <c r="H69" s="5">
        <v>43323</v>
      </c>
      <c r="I69" s="4" t="s">
        <v>283</v>
      </c>
      <c r="J69" s="4" t="s">
        <v>271</v>
      </c>
      <c r="K69" s="4" t="s">
        <v>272</v>
      </c>
      <c r="L69" s="4" t="s">
        <v>266</v>
      </c>
    </row>
    <row r="70" spans="1:12">
      <c r="A70" s="1">
        <v>68</v>
      </c>
      <c r="B70" s="4">
        <v>16996536</v>
      </c>
      <c r="C70" s="4">
        <v>10133823</v>
      </c>
      <c r="D70" s="4" t="str">
        <f>"171124501061"</f>
        <v>171124501061</v>
      </c>
      <c r="E70" s="4" t="s">
        <v>155</v>
      </c>
      <c r="F70" s="4" t="s">
        <v>156</v>
      </c>
      <c r="G70" s="4" t="s">
        <v>157</v>
      </c>
      <c r="H70" s="5">
        <v>43063</v>
      </c>
      <c r="I70" s="4" t="s">
        <v>284</v>
      </c>
      <c r="J70" s="4" t="s">
        <v>271</v>
      </c>
      <c r="K70" s="4" t="s">
        <v>272</v>
      </c>
      <c r="L70" s="4" t="s">
        <v>266</v>
      </c>
    </row>
    <row r="71" spans="1:12">
      <c r="A71" s="1">
        <v>69</v>
      </c>
      <c r="B71" s="4">
        <v>16995841</v>
      </c>
      <c r="C71" s="4">
        <v>10133463</v>
      </c>
      <c r="D71" s="4" t="str">
        <f>"190413502735"</f>
        <v>190413502735</v>
      </c>
      <c r="E71" s="4" t="s">
        <v>153</v>
      </c>
      <c r="F71" s="4" t="s">
        <v>154</v>
      </c>
      <c r="G71" s="4" t="s">
        <v>60</v>
      </c>
      <c r="H71" s="5">
        <v>43568</v>
      </c>
      <c r="I71" s="4" t="s">
        <v>281</v>
      </c>
      <c r="J71" s="4" t="s">
        <v>277</v>
      </c>
      <c r="K71" s="4" t="s">
        <v>278</v>
      </c>
      <c r="L71" s="4" t="s">
        <v>266</v>
      </c>
    </row>
    <row r="72" spans="1:12">
      <c r="A72" s="1">
        <v>70</v>
      </c>
      <c r="B72" s="4">
        <v>16508455</v>
      </c>
      <c r="C72" s="4">
        <v>9930541</v>
      </c>
      <c r="D72" s="4" t="str">
        <f>"170616603707"</f>
        <v>170616603707</v>
      </c>
      <c r="E72" s="4" t="s">
        <v>151</v>
      </c>
      <c r="F72" s="4" t="s">
        <v>145</v>
      </c>
      <c r="G72" s="4" t="s">
        <v>152</v>
      </c>
      <c r="H72" s="5">
        <v>42902</v>
      </c>
      <c r="I72" s="4" t="s">
        <v>297</v>
      </c>
      <c r="J72" s="4" t="s">
        <v>264</v>
      </c>
      <c r="K72" s="4" t="s">
        <v>265</v>
      </c>
      <c r="L72" s="4" t="s">
        <v>266</v>
      </c>
    </row>
    <row r="73" spans="1:12">
      <c r="A73" s="1">
        <v>71</v>
      </c>
      <c r="B73" s="4">
        <v>16413450</v>
      </c>
      <c r="C73" s="4">
        <v>9908431</v>
      </c>
      <c r="D73" s="4" t="str">
        <f>"180512602361"</f>
        <v>180512602361</v>
      </c>
      <c r="E73" s="4" t="s">
        <v>149</v>
      </c>
      <c r="F73" s="4" t="s">
        <v>150</v>
      </c>
      <c r="G73" s="4" t="s">
        <v>45</v>
      </c>
      <c r="H73" s="5">
        <v>43232</v>
      </c>
      <c r="I73" s="4" t="s">
        <v>279</v>
      </c>
      <c r="J73" s="4" t="s">
        <v>271</v>
      </c>
      <c r="K73" s="4" t="s">
        <v>272</v>
      </c>
      <c r="L73" s="4" t="s">
        <v>266</v>
      </c>
    </row>
    <row r="74" spans="1:12">
      <c r="A74" s="1">
        <v>72</v>
      </c>
      <c r="B74" s="4">
        <v>16412994</v>
      </c>
      <c r="C74" s="4">
        <v>9908334</v>
      </c>
      <c r="D74" s="4" t="str">
        <f>"180412605441"</f>
        <v>180412605441</v>
      </c>
      <c r="E74" s="4" t="s">
        <v>100</v>
      </c>
      <c r="F74" s="4" t="s">
        <v>127</v>
      </c>
      <c r="G74" s="4" t="s">
        <v>128</v>
      </c>
      <c r="H74" s="5">
        <v>43202</v>
      </c>
      <c r="I74" s="4" t="s">
        <v>298</v>
      </c>
      <c r="J74" s="4" t="s">
        <v>271</v>
      </c>
      <c r="K74" s="4" t="s">
        <v>272</v>
      </c>
      <c r="L74" s="4" t="s">
        <v>266</v>
      </c>
    </row>
    <row r="75" spans="1:12">
      <c r="A75" s="1">
        <v>73</v>
      </c>
      <c r="B75" s="4">
        <v>16412806</v>
      </c>
      <c r="C75" s="4">
        <v>9908282</v>
      </c>
      <c r="D75" s="4" t="str">
        <f>"190106500610"</f>
        <v>190106500610</v>
      </c>
      <c r="E75" s="4" t="s">
        <v>125</v>
      </c>
      <c r="F75" s="4" t="s">
        <v>126</v>
      </c>
      <c r="G75" s="4"/>
      <c r="H75" s="5">
        <v>43471</v>
      </c>
      <c r="I75" s="4" t="s">
        <v>276</v>
      </c>
      <c r="J75" s="4" t="s">
        <v>277</v>
      </c>
      <c r="K75" s="4" t="s">
        <v>278</v>
      </c>
      <c r="L75" s="4" t="s">
        <v>266</v>
      </c>
    </row>
    <row r="76" spans="1:12">
      <c r="A76" s="1">
        <v>74</v>
      </c>
      <c r="B76" s="4">
        <v>16412757</v>
      </c>
      <c r="C76" s="4">
        <v>9908272</v>
      </c>
      <c r="D76" s="4" t="str">
        <f>"190715600162"</f>
        <v>190715600162</v>
      </c>
      <c r="E76" s="4" t="s">
        <v>123</v>
      </c>
      <c r="F76" s="4" t="s">
        <v>124</v>
      </c>
      <c r="G76" s="4"/>
      <c r="H76" s="5">
        <v>43661</v>
      </c>
      <c r="I76" s="4" t="s">
        <v>276</v>
      </c>
      <c r="J76" s="4" t="s">
        <v>289</v>
      </c>
      <c r="K76" s="4" t="s">
        <v>290</v>
      </c>
      <c r="L76" s="4" t="s">
        <v>266</v>
      </c>
    </row>
    <row r="77" spans="1:12">
      <c r="A77" s="1">
        <v>75</v>
      </c>
      <c r="B77" s="4">
        <v>16412660</v>
      </c>
      <c r="C77" s="4">
        <v>9908244</v>
      </c>
      <c r="D77" s="4" t="str">
        <f>"190111501913"</f>
        <v>190111501913</v>
      </c>
      <c r="E77" s="4" t="s">
        <v>117</v>
      </c>
      <c r="F77" s="4" t="s">
        <v>118</v>
      </c>
      <c r="G77" s="4" t="s">
        <v>119</v>
      </c>
      <c r="H77" s="5">
        <v>43476</v>
      </c>
      <c r="I77" s="4" t="s">
        <v>276</v>
      </c>
      <c r="J77" s="4" t="s">
        <v>277</v>
      </c>
      <c r="K77" s="4" t="s">
        <v>278</v>
      </c>
      <c r="L77" s="4" t="s">
        <v>266</v>
      </c>
    </row>
    <row r="78" spans="1:12">
      <c r="A78" s="1">
        <v>76</v>
      </c>
      <c r="B78" s="4">
        <v>16412560</v>
      </c>
      <c r="C78" s="4">
        <v>9908217</v>
      </c>
      <c r="D78" s="4" t="str">
        <f>"190410601915"</f>
        <v>190410601915</v>
      </c>
      <c r="E78" s="4" t="s">
        <v>114</v>
      </c>
      <c r="F78" s="4" t="s">
        <v>115</v>
      </c>
      <c r="G78" s="4" t="s">
        <v>116</v>
      </c>
      <c r="H78" s="5">
        <v>43565</v>
      </c>
      <c r="I78" s="4" t="s">
        <v>281</v>
      </c>
      <c r="J78" s="4" t="s">
        <v>277</v>
      </c>
      <c r="K78" s="4" t="s">
        <v>278</v>
      </c>
      <c r="L78" s="4" t="s">
        <v>266</v>
      </c>
    </row>
    <row r="79" spans="1:12">
      <c r="A79" s="1">
        <v>77</v>
      </c>
      <c r="B79" s="4">
        <v>16412519</v>
      </c>
      <c r="C79" s="4">
        <v>9908203</v>
      </c>
      <c r="D79" s="4" t="str">
        <f>"190211601557"</f>
        <v>190211601557</v>
      </c>
      <c r="E79" s="4" t="s">
        <v>111</v>
      </c>
      <c r="F79" s="4" t="s">
        <v>112</v>
      </c>
      <c r="G79" s="4" t="s">
        <v>113</v>
      </c>
      <c r="H79" s="5">
        <v>43507</v>
      </c>
      <c r="I79" s="4" t="s">
        <v>281</v>
      </c>
      <c r="J79" s="4" t="s">
        <v>277</v>
      </c>
      <c r="K79" s="4" t="s">
        <v>278</v>
      </c>
      <c r="L79" s="4" t="s">
        <v>266</v>
      </c>
    </row>
    <row r="80" spans="1:12" ht="17.25" customHeight="1">
      <c r="A80" s="1">
        <v>78</v>
      </c>
      <c r="B80" s="4">
        <v>16412415</v>
      </c>
      <c r="C80" s="4">
        <v>9908179</v>
      </c>
      <c r="D80" s="4" t="str">
        <f>"190113503594"</f>
        <v>190113503594</v>
      </c>
      <c r="E80" s="4" t="s">
        <v>108</v>
      </c>
      <c r="F80" s="4" t="s">
        <v>109</v>
      </c>
      <c r="G80" s="4" t="s">
        <v>110</v>
      </c>
      <c r="H80" s="5">
        <v>43478</v>
      </c>
      <c r="I80" s="4" t="s">
        <v>281</v>
      </c>
      <c r="J80" s="4" t="s">
        <v>277</v>
      </c>
      <c r="K80" s="4" t="s">
        <v>278</v>
      </c>
      <c r="L80" s="4" t="s">
        <v>266</v>
      </c>
    </row>
    <row r="81" spans="1:12">
      <c r="A81" s="1">
        <v>79</v>
      </c>
      <c r="B81" s="4">
        <v>16412373</v>
      </c>
      <c r="C81" s="4">
        <v>9908163</v>
      </c>
      <c r="D81" s="4" t="str">
        <f>"190106500650"</f>
        <v>190106500650</v>
      </c>
      <c r="E81" s="4" t="s">
        <v>106</v>
      </c>
      <c r="F81" s="4" t="s">
        <v>107</v>
      </c>
      <c r="G81" s="4"/>
      <c r="H81" s="5">
        <v>43471</v>
      </c>
      <c r="I81" s="4" t="s">
        <v>276</v>
      </c>
      <c r="J81" s="4" t="s">
        <v>277</v>
      </c>
      <c r="K81" s="4" t="s">
        <v>278</v>
      </c>
      <c r="L81" s="4" t="s">
        <v>266</v>
      </c>
    </row>
    <row r="82" spans="1:12">
      <c r="A82" s="1">
        <v>80</v>
      </c>
      <c r="B82" s="4">
        <v>16412314</v>
      </c>
      <c r="C82" s="4">
        <v>9908141</v>
      </c>
      <c r="D82" s="4" t="str">
        <f>"180802503250"</f>
        <v>180802503250</v>
      </c>
      <c r="E82" s="4" t="s">
        <v>103</v>
      </c>
      <c r="F82" s="4" t="s">
        <v>104</v>
      </c>
      <c r="G82" s="4" t="s">
        <v>105</v>
      </c>
      <c r="H82" s="5">
        <v>43314</v>
      </c>
      <c r="I82" s="4" t="s">
        <v>276</v>
      </c>
      <c r="J82" s="4" t="s">
        <v>271</v>
      </c>
      <c r="K82" s="4" t="s">
        <v>272</v>
      </c>
      <c r="L82" s="4" t="s">
        <v>266</v>
      </c>
    </row>
    <row r="83" spans="1:12">
      <c r="A83" s="1">
        <v>81</v>
      </c>
      <c r="B83" s="4">
        <v>16412249</v>
      </c>
      <c r="C83" s="4">
        <v>9908121</v>
      </c>
      <c r="D83" s="4" t="str">
        <f>"190528602549"</f>
        <v>190528602549</v>
      </c>
      <c r="E83" s="4" t="s">
        <v>100</v>
      </c>
      <c r="F83" s="4" t="s">
        <v>101</v>
      </c>
      <c r="G83" s="4" t="s">
        <v>102</v>
      </c>
      <c r="H83" s="5">
        <v>43613</v>
      </c>
      <c r="I83" s="4" t="s">
        <v>276</v>
      </c>
      <c r="J83" s="4" t="s">
        <v>277</v>
      </c>
      <c r="K83" s="4" t="s">
        <v>278</v>
      </c>
      <c r="L83" s="4" t="s">
        <v>266</v>
      </c>
    </row>
    <row r="84" spans="1:12">
      <c r="A84" s="1">
        <v>82</v>
      </c>
      <c r="B84" s="4">
        <v>21043078</v>
      </c>
      <c r="C84" s="4">
        <v>11978624</v>
      </c>
      <c r="D84" s="4" t="str">
        <f>"190928501945"</f>
        <v>190928501945</v>
      </c>
      <c r="E84" s="4" t="s">
        <v>61</v>
      </c>
      <c r="F84" s="4" t="s">
        <v>237</v>
      </c>
      <c r="G84" s="4" t="s">
        <v>85</v>
      </c>
      <c r="H84" s="5">
        <v>43736</v>
      </c>
      <c r="I84" s="4" t="s">
        <v>291</v>
      </c>
      <c r="J84" s="4" t="s">
        <v>289</v>
      </c>
      <c r="K84" s="4" t="s">
        <v>290</v>
      </c>
      <c r="L84" s="4" t="s">
        <v>266</v>
      </c>
    </row>
    <row r="85" spans="1:12">
      <c r="A85" s="1">
        <v>83</v>
      </c>
      <c r="B85" s="4">
        <v>21043029</v>
      </c>
      <c r="C85" s="4">
        <v>11978611</v>
      </c>
      <c r="D85" s="4" t="str">
        <f>"191014501720"</f>
        <v>191014501720</v>
      </c>
      <c r="E85" s="4" t="s">
        <v>49</v>
      </c>
      <c r="F85" s="4" t="s">
        <v>235</v>
      </c>
      <c r="G85" s="4" t="s">
        <v>236</v>
      </c>
      <c r="H85" s="5">
        <v>43752</v>
      </c>
      <c r="I85" s="4" t="s">
        <v>291</v>
      </c>
      <c r="J85" s="4" t="s">
        <v>289</v>
      </c>
      <c r="K85" s="4" t="s">
        <v>290</v>
      </c>
      <c r="L85" s="4" t="s">
        <v>266</v>
      </c>
    </row>
    <row r="86" spans="1:12">
      <c r="A86" s="1">
        <v>84</v>
      </c>
      <c r="B86" s="4">
        <v>21042987</v>
      </c>
      <c r="C86" s="4">
        <v>11978600</v>
      </c>
      <c r="D86" s="4" t="str">
        <f>"190803604619"</f>
        <v>190803604619</v>
      </c>
      <c r="E86" s="4" t="s">
        <v>232</v>
      </c>
      <c r="F86" s="4" t="s">
        <v>233</v>
      </c>
      <c r="G86" s="4" t="s">
        <v>234</v>
      </c>
      <c r="H86" s="5">
        <v>43680</v>
      </c>
      <c r="I86" s="4" t="s">
        <v>291</v>
      </c>
      <c r="J86" s="4" t="s">
        <v>289</v>
      </c>
      <c r="K86" s="4" t="s">
        <v>290</v>
      </c>
      <c r="L86" s="4" t="s">
        <v>266</v>
      </c>
    </row>
    <row r="87" spans="1:12">
      <c r="A87" s="1">
        <v>85</v>
      </c>
      <c r="B87" s="4">
        <v>21042942</v>
      </c>
      <c r="C87" s="4">
        <v>11978586</v>
      </c>
      <c r="D87" s="4" t="str">
        <f>"191214600012"</f>
        <v>191214600012</v>
      </c>
      <c r="E87" s="4" t="s">
        <v>230</v>
      </c>
      <c r="F87" s="4" t="s">
        <v>231</v>
      </c>
      <c r="G87" s="4" t="s">
        <v>130</v>
      </c>
      <c r="H87" s="5">
        <v>43813</v>
      </c>
      <c r="I87" s="4" t="s">
        <v>291</v>
      </c>
      <c r="J87" s="4" t="s">
        <v>289</v>
      </c>
      <c r="K87" s="4" t="s">
        <v>290</v>
      </c>
      <c r="L87" s="4" t="s">
        <v>266</v>
      </c>
    </row>
    <row r="88" spans="1:12">
      <c r="A88" s="1">
        <v>86</v>
      </c>
      <c r="B88" s="4">
        <v>21042900</v>
      </c>
      <c r="C88" s="4">
        <v>11978575</v>
      </c>
      <c r="D88" s="4" t="str">
        <f>"191014600164"</f>
        <v>191014600164</v>
      </c>
      <c r="E88" s="4" t="s">
        <v>229</v>
      </c>
      <c r="F88" s="4" t="s">
        <v>172</v>
      </c>
      <c r="G88" s="4" t="s">
        <v>191</v>
      </c>
      <c r="H88" s="5">
        <v>43752</v>
      </c>
      <c r="I88" s="4" t="s">
        <v>291</v>
      </c>
      <c r="J88" s="4" t="s">
        <v>289</v>
      </c>
      <c r="K88" s="4" t="s">
        <v>290</v>
      </c>
      <c r="L88" s="4" t="s">
        <v>266</v>
      </c>
    </row>
    <row r="89" spans="1:12" ht="13.5" customHeight="1">
      <c r="A89" s="1">
        <v>87</v>
      </c>
      <c r="B89" s="4">
        <v>21042854</v>
      </c>
      <c r="C89" s="4">
        <v>11978562</v>
      </c>
      <c r="D89" s="4" t="str">
        <f>"190627501959"</f>
        <v>190627501959</v>
      </c>
      <c r="E89" s="4" t="s">
        <v>226</v>
      </c>
      <c r="F89" s="4" t="s">
        <v>227</v>
      </c>
      <c r="G89" s="4" t="s">
        <v>228</v>
      </c>
      <c r="H89" s="5">
        <v>43643</v>
      </c>
      <c r="I89" s="4" t="s">
        <v>291</v>
      </c>
      <c r="J89" s="4" t="s">
        <v>289</v>
      </c>
      <c r="K89" s="4" t="s">
        <v>290</v>
      </c>
      <c r="L89" s="4" t="s">
        <v>266</v>
      </c>
    </row>
    <row r="90" spans="1:12">
      <c r="A90" s="1">
        <v>88</v>
      </c>
      <c r="B90" s="4">
        <v>21042747</v>
      </c>
      <c r="C90" s="4">
        <v>11978531</v>
      </c>
      <c r="D90" s="4" t="str">
        <f>"190906500461"</f>
        <v>190906500461</v>
      </c>
      <c r="E90" s="4" t="s">
        <v>179</v>
      </c>
      <c r="F90" s="4" t="s">
        <v>224</v>
      </c>
      <c r="G90" s="4" t="s">
        <v>225</v>
      </c>
      <c r="H90" s="5">
        <v>43714</v>
      </c>
      <c r="I90" s="4" t="s">
        <v>291</v>
      </c>
      <c r="J90" s="4" t="s">
        <v>289</v>
      </c>
      <c r="K90" s="4" t="s">
        <v>290</v>
      </c>
      <c r="L90" s="4" t="s">
        <v>266</v>
      </c>
    </row>
    <row r="91" spans="1:12">
      <c r="A91" s="1">
        <v>89</v>
      </c>
      <c r="B91" s="4">
        <v>21042697</v>
      </c>
      <c r="C91" s="4">
        <v>11978518</v>
      </c>
      <c r="D91" s="4" t="str">
        <f>"191011502514"</f>
        <v>191011502514</v>
      </c>
      <c r="E91" s="4" t="s">
        <v>221</v>
      </c>
      <c r="F91" s="4" t="s">
        <v>222</v>
      </c>
      <c r="G91" s="4" t="s">
        <v>223</v>
      </c>
      <c r="H91" s="5">
        <v>43749</v>
      </c>
      <c r="I91" s="4" t="s">
        <v>291</v>
      </c>
      <c r="J91" s="4" t="s">
        <v>289</v>
      </c>
      <c r="K91" s="4" t="s">
        <v>290</v>
      </c>
      <c r="L91" s="4" t="s">
        <v>266</v>
      </c>
    </row>
    <row r="92" spans="1:12">
      <c r="A92" s="1">
        <v>90</v>
      </c>
      <c r="B92" s="4">
        <v>21042665</v>
      </c>
      <c r="C92" s="4">
        <v>11978508</v>
      </c>
      <c r="D92" s="4" t="str">
        <f>"200710502328"</f>
        <v>200710502328</v>
      </c>
      <c r="E92" s="4" t="s">
        <v>187</v>
      </c>
      <c r="F92" s="4" t="s">
        <v>220</v>
      </c>
      <c r="G92" s="4" t="s">
        <v>189</v>
      </c>
      <c r="H92" s="5">
        <v>44022</v>
      </c>
      <c r="I92" s="4" t="s">
        <v>291</v>
      </c>
      <c r="J92" s="4" t="s">
        <v>289</v>
      </c>
      <c r="K92" s="4" t="s">
        <v>290</v>
      </c>
      <c r="L92" s="4" t="s">
        <v>266</v>
      </c>
    </row>
    <row r="93" spans="1:12">
      <c r="A93" s="1">
        <v>91</v>
      </c>
      <c r="B93" s="4">
        <v>21040908</v>
      </c>
      <c r="C93" s="4">
        <v>11978074</v>
      </c>
      <c r="D93" s="4" t="str">
        <f>"200310601490"</f>
        <v>200310601490</v>
      </c>
      <c r="E93" s="4" t="s">
        <v>218</v>
      </c>
      <c r="F93" s="4" t="s">
        <v>101</v>
      </c>
      <c r="G93" s="4" t="s">
        <v>219</v>
      </c>
      <c r="H93" s="5">
        <v>43900</v>
      </c>
      <c r="I93" s="4" t="s">
        <v>299</v>
      </c>
      <c r="J93" s="4" t="s">
        <v>289</v>
      </c>
      <c r="K93" s="4" t="s">
        <v>290</v>
      </c>
      <c r="L93" s="4" t="s">
        <v>266</v>
      </c>
    </row>
    <row r="94" spans="1:12">
      <c r="A94" s="1">
        <v>92</v>
      </c>
      <c r="B94" s="4">
        <v>21043113</v>
      </c>
      <c r="C94" s="4">
        <v>11978635</v>
      </c>
      <c r="D94" s="4" t="str">
        <f>"191101501119"</f>
        <v>191101501119</v>
      </c>
      <c r="E94" s="4" t="s">
        <v>129</v>
      </c>
      <c r="F94" s="4" t="s">
        <v>238</v>
      </c>
      <c r="G94" s="4" t="s">
        <v>239</v>
      </c>
      <c r="H94" s="5">
        <v>43770</v>
      </c>
      <c r="I94" s="4" t="s">
        <v>291</v>
      </c>
      <c r="J94" s="4" t="s">
        <v>289</v>
      </c>
      <c r="K94" s="4" t="s">
        <v>290</v>
      </c>
      <c r="L94" s="4" t="s">
        <v>266</v>
      </c>
    </row>
    <row r="95" spans="1:12">
      <c r="A95" s="1">
        <v>93</v>
      </c>
      <c r="B95" s="4">
        <v>21044574</v>
      </c>
      <c r="C95" s="4">
        <v>11979016</v>
      </c>
      <c r="D95" s="4" t="str">
        <f>"200302600141"</f>
        <v>200302600141</v>
      </c>
      <c r="E95" s="4" t="s">
        <v>240</v>
      </c>
      <c r="F95" s="4" t="s">
        <v>241</v>
      </c>
      <c r="G95" s="4" t="s">
        <v>242</v>
      </c>
      <c r="H95" s="5">
        <v>43892</v>
      </c>
      <c r="I95" s="4" t="s">
        <v>292</v>
      </c>
      <c r="J95" s="4" t="s">
        <v>289</v>
      </c>
      <c r="K95" s="4" t="s">
        <v>290</v>
      </c>
      <c r="L95" s="4" t="s">
        <v>266</v>
      </c>
    </row>
    <row r="96" spans="1:12">
      <c r="A96" s="1">
        <v>94</v>
      </c>
      <c r="B96" s="4">
        <v>21062069</v>
      </c>
      <c r="C96" s="4">
        <v>11982883</v>
      </c>
      <c r="D96" s="4" t="str">
        <f>"200828501609"</f>
        <v>200828501609</v>
      </c>
      <c r="E96" s="4" t="s">
        <v>16</v>
      </c>
      <c r="F96" s="4" t="s">
        <v>59</v>
      </c>
      <c r="G96" s="4" t="s">
        <v>18</v>
      </c>
      <c r="H96" s="5">
        <v>44071</v>
      </c>
      <c r="I96" s="4" t="s">
        <v>287</v>
      </c>
      <c r="J96" s="4" t="s">
        <v>289</v>
      </c>
      <c r="K96" s="4" t="s">
        <v>290</v>
      </c>
      <c r="L96" s="4" t="s">
        <v>266</v>
      </c>
    </row>
    <row r="97" spans="1:12">
      <c r="A97" s="1">
        <v>95</v>
      </c>
      <c r="B97" s="4">
        <v>21411645</v>
      </c>
      <c r="C97" s="4">
        <v>12111294</v>
      </c>
      <c r="D97" s="4" t="str">
        <f>"191220600907"</f>
        <v>191220600907</v>
      </c>
      <c r="E97" s="4" t="s">
        <v>246</v>
      </c>
      <c r="F97" s="4" t="s">
        <v>247</v>
      </c>
      <c r="G97" s="4" t="s">
        <v>248</v>
      </c>
      <c r="H97" s="5">
        <v>43819</v>
      </c>
      <c r="I97" s="4" t="s">
        <v>300</v>
      </c>
      <c r="J97" s="4" t="s">
        <v>277</v>
      </c>
      <c r="K97" s="4" t="s">
        <v>278</v>
      </c>
      <c r="L97" s="4" t="s">
        <v>266</v>
      </c>
    </row>
    <row r="98" spans="1:12">
      <c r="A98" s="1">
        <v>96</v>
      </c>
      <c r="B98" s="4">
        <v>21821446</v>
      </c>
      <c r="C98" s="4">
        <v>10495345</v>
      </c>
      <c r="D98" s="4" t="str">
        <f>"200520500903"</f>
        <v>200520500903</v>
      </c>
      <c r="E98" s="4" t="s">
        <v>249</v>
      </c>
      <c r="F98" s="4" t="s">
        <v>250</v>
      </c>
      <c r="G98" s="4" t="s">
        <v>251</v>
      </c>
      <c r="H98" s="5">
        <v>43971</v>
      </c>
      <c r="I98" s="4" t="s">
        <v>301</v>
      </c>
      <c r="J98" s="4" t="s">
        <v>289</v>
      </c>
      <c r="K98" s="4" t="s">
        <v>290</v>
      </c>
      <c r="L98" s="4" t="s">
        <v>266</v>
      </c>
    </row>
    <row r="99" spans="1:12">
      <c r="A99" s="1">
        <v>97</v>
      </c>
      <c r="B99" s="4">
        <v>21821472</v>
      </c>
      <c r="C99" s="4">
        <v>12307406</v>
      </c>
      <c r="D99" s="4" t="str">
        <f>"200323501069"</f>
        <v>200323501069</v>
      </c>
      <c r="E99" s="4" t="s">
        <v>67</v>
      </c>
      <c r="F99" s="4" t="s">
        <v>252</v>
      </c>
      <c r="G99" s="4" t="s">
        <v>69</v>
      </c>
      <c r="H99" s="5">
        <v>43913</v>
      </c>
      <c r="I99" s="4" t="s">
        <v>301</v>
      </c>
      <c r="J99" s="4" t="s">
        <v>289</v>
      </c>
      <c r="K99" s="4" t="s">
        <v>290</v>
      </c>
      <c r="L99" s="4" t="s">
        <v>266</v>
      </c>
    </row>
    <row r="100" spans="1:12" ht="16.5" customHeight="1">
      <c r="A100" s="1">
        <v>98</v>
      </c>
      <c r="B100" s="4">
        <v>21821495</v>
      </c>
      <c r="C100" s="4">
        <v>12307412</v>
      </c>
      <c r="D100" s="4" t="str">
        <f>"200210604657"</f>
        <v>200210604657</v>
      </c>
      <c r="E100" s="4" t="s">
        <v>253</v>
      </c>
      <c r="F100" s="4" t="s">
        <v>254</v>
      </c>
      <c r="G100" s="4" t="s">
        <v>255</v>
      </c>
      <c r="H100" s="5">
        <v>43871</v>
      </c>
      <c r="I100" s="4" t="s">
        <v>301</v>
      </c>
      <c r="J100" s="4" t="s">
        <v>289</v>
      </c>
      <c r="K100" s="4" t="s">
        <v>290</v>
      </c>
      <c r="L100" s="4" t="s">
        <v>266</v>
      </c>
    </row>
    <row r="101" spans="1:12" ht="14.25" customHeight="1">
      <c r="A101" s="1">
        <v>99</v>
      </c>
      <c r="B101" s="4">
        <v>21821517</v>
      </c>
      <c r="C101" s="4">
        <v>12307416</v>
      </c>
      <c r="D101" s="4" t="str">
        <f>"190505601208"</f>
        <v>190505601208</v>
      </c>
      <c r="E101" s="4" t="s">
        <v>7</v>
      </c>
      <c r="F101" s="4" t="s">
        <v>101</v>
      </c>
      <c r="G101" s="4" t="s">
        <v>9</v>
      </c>
      <c r="H101" s="5">
        <v>43590</v>
      </c>
      <c r="I101" s="4" t="s">
        <v>302</v>
      </c>
      <c r="J101" s="4" t="s">
        <v>277</v>
      </c>
      <c r="K101" s="4" t="s">
        <v>278</v>
      </c>
      <c r="L101" s="4" t="s">
        <v>266</v>
      </c>
    </row>
    <row r="102" spans="1:12" ht="15" customHeight="1">
      <c r="A102" s="1">
        <v>100</v>
      </c>
      <c r="B102" s="4">
        <v>21821544</v>
      </c>
      <c r="C102" s="4">
        <v>12307418</v>
      </c>
      <c r="D102" s="4" t="str">
        <f>"190912503121"</f>
        <v>190912503121</v>
      </c>
      <c r="E102" s="4" t="s">
        <v>256</v>
      </c>
      <c r="F102" s="4" t="s">
        <v>237</v>
      </c>
      <c r="G102" s="4" t="s">
        <v>257</v>
      </c>
      <c r="H102" s="5">
        <v>43720</v>
      </c>
      <c r="I102" s="4" t="s">
        <v>302</v>
      </c>
      <c r="J102" s="4" t="s">
        <v>289</v>
      </c>
      <c r="K102" s="4" t="s">
        <v>290</v>
      </c>
      <c r="L102" s="4" t="s">
        <v>266</v>
      </c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6" spans="1:12">
      <c r="C106" t="s">
        <v>303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Контингент НОБД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2022-01-19T06:23:54Z</cp:lastPrinted>
  <dcterms:created xsi:type="dcterms:W3CDTF">2021-09-24T09:28:39Z</dcterms:created>
  <dcterms:modified xsi:type="dcterms:W3CDTF">2022-01-27T04:41:33Z</dcterms:modified>
</cp:coreProperties>
</file>